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 tabRatio="1000" firstSheet="10"/>
  </bookViews>
  <sheets>
    <sheet name="Деклар" sheetId="1" r:id="rId1"/>
    <sheet name="220.00.001." sheetId="2" r:id="rId2"/>
    <sheet name="220.00.002" sheetId="3" r:id="rId3"/>
    <sheet name="220.00.003" sheetId="61" r:id="rId4"/>
    <sheet name="220.00.004" sheetId="62" r:id="rId5"/>
    <sheet name="220.00.05" sheetId="63" r:id="rId6"/>
    <sheet name="220.00.06" sheetId="64" r:id="rId7"/>
    <sheet name="200.00.07" sheetId="65" r:id="rId8"/>
    <sheet name="220.00.08" sheetId="66" r:id="rId9"/>
    <sheet name="200.00.09" sheetId="67" r:id="rId10"/>
    <sheet name="220.00.010 Свод" sheetId="38" r:id="rId11"/>
    <sheet name="220.00.010.Штрафы" sheetId="8" r:id="rId12"/>
    <sheet name="220.00.010.Дивиденды" sheetId="9" r:id="rId13"/>
    <sheet name="220.00.010.Курс.разница" sheetId="10" r:id="rId14"/>
    <sheet name="220.00.010.Исл.депозит" sheetId="11" r:id="rId15"/>
    <sheet name="220.00.010.Прочие" sheetId="13" r:id="rId16"/>
    <sheet name="220.00.012" sheetId="14" r:id="rId17"/>
    <sheet name="220.00.013" sheetId="15" r:id="rId18"/>
    <sheet name="220.00.014" sheetId="16" r:id="rId19"/>
    <sheet name="220.00.016.Расходы" sheetId="17" r:id="rId20"/>
    <sheet name="220.00.016 IV Зарплата" sheetId="57" r:id="rId21"/>
    <sheet name="220.00.016 IV ГПХ" sheetId="58" r:id="rId22"/>
    <sheet name="220.00.017.Штрафы" sheetId="18" r:id="rId23"/>
    <sheet name="220.00.018.НДС" sheetId="19" r:id="rId24"/>
    <sheet name="220.00.020.Вознагр." sheetId="21" r:id="rId25"/>
    <sheet name="220.00.021. Предст.р-ды" sheetId="22" r:id="rId26"/>
    <sheet name="220.00.022.Сомн.треб." sheetId="36" r:id="rId27"/>
    <sheet name="220.00.023 ФНО 220.02" sheetId="68" r:id="rId28"/>
    <sheet name="НР к 220.02 Фикс.активы" sheetId="69" r:id="rId29"/>
    <sheet name="220.00.024" sheetId="70" r:id="rId30"/>
    <sheet name="220.00.025" sheetId="71" r:id="rId31"/>
    <sheet name="220.00.026" sheetId="72" r:id="rId32"/>
    <sheet name="220.00.027" sheetId="73" r:id="rId33"/>
    <sheet name="220.00.029.Налоги" sheetId="23" r:id="rId34"/>
    <sheet name="220.00.029 Им-во" sheetId="59" r:id="rId35"/>
    <sheet name="220.00.029 Загрязнение ОС" sheetId="60" r:id="rId36"/>
    <sheet name="220.00.030" sheetId="75" r:id="rId37"/>
    <sheet name="220.00.031" sheetId="76" r:id="rId38"/>
    <sheet name="220.00.032 III" sheetId="80" r:id="rId39"/>
    <sheet name="220.00.032 ІV " sheetId="77" r:id="rId40"/>
    <sheet name="Добр.пенс.взн." sheetId="81" r:id="rId41"/>
    <sheet name="Медицина" sheetId="82" r:id="rId42"/>
    <sheet name="Вознагр." sheetId="83" r:id="rId43"/>
    <sheet name="220.00.033" sheetId="25" r:id="rId44"/>
    <sheet name="220.00.035" sheetId="84" r:id="rId45"/>
    <sheet name="220.00.036" sheetId="78" r:id="rId46"/>
    <sheet name="220.00.037" sheetId="79" r:id="rId47"/>
    <sheet name="Налог.рег. к 220.03 Межд.дог." sheetId="56" r:id="rId48"/>
    <sheet name="Налог.рег. к 220.04 Иностр.ист." sheetId="27" r:id="rId49"/>
    <sheet name="Налог.рег. к 220.06 Прибыль КИК" sheetId="30" r:id="rId50"/>
    <sheet name="220.00.046 А" sheetId="40" r:id="rId51"/>
    <sheet name="220.00.046 В" sheetId="41" r:id="rId52"/>
  </sheets>
  <externalReferences>
    <externalReference r:id="rId5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1" i="1" l="1"/>
  <c r="Q179" i="1"/>
  <c r="Q101" i="1"/>
  <c r="Q181" i="1" s="1"/>
  <c r="Q167" i="1"/>
  <c r="P30" i="57"/>
  <c r="D10" i="80"/>
  <c r="D39" i="59"/>
  <c r="D37" i="59"/>
  <c r="F35" i="59"/>
  <c r="G10" i="23"/>
  <c r="E10" i="23"/>
  <c r="E33" i="21"/>
  <c r="X12" i="58"/>
  <c r="N12" i="58"/>
  <c r="L12" i="58"/>
  <c r="M12" i="58"/>
  <c r="S29" i="57"/>
  <c r="S28" i="57"/>
  <c r="S27" i="57"/>
  <c r="S26" i="57"/>
  <c r="S25" i="57"/>
  <c r="R25" i="57"/>
  <c r="P29" i="57"/>
  <c r="P25" i="57"/>
  <c r="N25" i="57"/>
  <c r="I29" i="57"/>
  <c r="I25" i="57"/>
  <c r="S19" i="57"/>
  <c r="P19" i="57"/>
  <c r="L19" i="57"/>
  <c r="J18" i="57"/>
  <c r="J17" i="57"/>
  <c r="H17" i="57" s="1"/>
  <c r="J16" i="57"/>
  <c r="H16" i="57" s="1"/>
  <c r="J15" i="57"/>
  <c r="H15" i="57" s="1"/>
  <c r="J14" i="57"/>
  <c r="R14" i="57"/>
  <c r="P18" i="57"/>
  <c r="P17" i="57"/>
  <c r="P16" i="57"/>
  <c r="P15" i="57"/>
  <c r="P14" i="57"/>
  <c r="O18" i="57"/>
  <c r="O17" i="57"/>
  <c r="O16" i="57"/>
  <c r="O15" i="57"/>
  <c r="O14" i="57"/>
  <c r="N14" i="57"/>
  <c r="I19" i="57"/>
  <c r="H18" i="57"/>
  <c r="I15" i="57"/>
  <c r="I14" i="57"/>
  <c r="H14" i="57"/>
  <c r="K14" i="57" s="1"/>
  <c r="E19" i="57"/>
  <c r="D19" i="57"/>
  <c r="G19" i="57"/>
  <c r="G16" i="57"/>
  <c r="G15" i="57"/>
  <c r="G14" i="57"/>
  <c r="K4" i="57"/>
  <c r="H19" i="57" l="1"/>
  <c r="L14" i="57"/>
  <c r="Q261" i="1"/>
  <c r="O26" i="57"/>
  <c r="O27" i="57"/>
  <c r="O28" i="57"/>
  <c r="O25" i="57"/>
  <c r="Q163" i="1"/>
  <c r="E16" i="57"/>
  <c r="E15" i="57"/>
  <c r="E14" i="57"/>
  <c r="D18" i="57"/>
  <c r="D17" i="57"/>
  <c r="D16" i="57"/>
  <c r="D15" i="57"/>
  <c r="D14" i="57"/>
  <c r="N16" i="57"/>
  <c r="F13" i="3"/>
  <c r="F20" i="3"/>
  <c r="E20" i="3"/>
  <c r="E45" i="3" s="1"/>
  <c r="E13" i="3"/>
  <c r="M8" i="2"/>
  <c r="J13" i="60"/>
  <c r="Q263" i="1"/>
  <c r="Q219" i="1"/>
  <c r="I16" i="57" l="1"/>
  <c r="R16" i="57"/>
  <c r="S16" i="57" s="1"/>
  <c r="F45" i="3"/>
  <c r="E46" i="3" s="1"/>
  <c r="I12" i="30"/>
  <c r="T12" i="30" s="1"/>
  <c r="I13" i="30"/>
  <c r="T13" i="30" s="1"/>
  <c r="I14" i="30"/>
  <c r="T14" i="30" s="1"/>
  <c r="I15" i="30"/>
  <c r="T15" i="30" s="1"/>
  <c r="I11" i="30"/>
  <c r="T11" i="30" s="1"/>
  <c r="E5" i="57"/>
  <c r="G29" i="57"/>
  <c r="R28" i="57"/>
  <c r="P28" i="57"/>
  <c r="N28" i="57"/>
  <c r="I28" i="57"/>
  <c r="R27" i="57"/>
  <c r="P27" i="57"/>
  <c r="N27" i="57"/>
  <c r="I27" i="57"/>
  <c r="R26" i="57"/>
  <c r="P26" i="57"/>
  <c r="N26" i="57"/>
  <c r="I26" i="57"/>
  <c r="O19" i="57"/>
  <c r="F19" i="57"/>
  <c r="G18" i="57"/>
  <c r="N17" i="57"/>
  <c r="G17" i="57"/>
  <c r="N15" i="57"/>
  <c r="S14" i="57"/>
  <c r="B2" i="57"/>
  <c r="C1" i="57"/>
  <c r="K16" i="57" l="1"/>
  <c r="L16" i="57" s="1"/>
  <c r="N19" i="57"/>
  <c r="R17" i="57"/>
  <c r="S17" i="57" s="1"/>
  <c r="I17" i="57"/>
  <c r="Q171" i="1"/>
  <c r="N29" i="57"/>
  <c r="R18" i="57"/>
  <c r="S18" i="57" s="1"/>
  <c r="I18" i="57"/>
  <c r="K18" i="57" s="1"/>
  <c r="L18" i="57" s="1"/>
  <c r="Q29" i="57" l="1"/>
  <c r="K17" i="57"/>
  <c r="L17" i="57" s="1"/>
  <c r="N30" i="57"/>
  <c r="R15" i="57"/>
  <c r="S15" i="57" s="1"/>
  <c r="K15" i="57" l="1"/>
  <c r="Q141" i="1"/>
  <c r="Q19" i="57"/>
  <c r="L15" i="57" l="1"/>
  <c r="K19" i="57"/>
  <c r="Q253" i="1"/>
  <c r="F21" i="9"/>
  <c r="F17" i="9"/>
  <c r="Q257" i="1" s="1"/>
  <c r="E14" i="73"/>
  <c r="Q157" i="1" s="1"/>
  <c r="C3" i="73"/>
  <c r="B2" i="73"/>
  <c r="C1" i="73"/>
  <c r="F14" i="72"/>
  <c r="Q155" i="1" s="1"/>
  <c r="C3" i="72"/>
  <c r="B2" i="72"/>
  <c r="D1" i="72"/>
  <c r="Q221" i="1"/>
  <c r="D14" i="84"/>
  <c r="Q189" i="1" s="1"/>
  <c r="E14" i="84"/>
  <c r="Q191" i="1" s="1"/>
  <c r="C3" i="84"/>
  <c r="B2" i="84"/>
  <c r="D1" i="84"/>
  <c r="D12" i="77"/>
  <c r="D11" i="77"/>
  <c r="D10" i="77"/>
  <c r="D13" i="77" s="1"/>
  <c r="Q175" i="1" s="1"/>
  <c r="C3" i="77"/>
  <c r="B2" i="77"/>
  <c r="D1" i="77"/>
  <c r="F14" i="83"/>
  <c r="C3" i="83"/>
  <c r="B2" i="83"/>
  <c r="D1" i="83"/>
  <c r="F16" i="82"/>
  <c r="C3" i="82"/>
  <c r="B2" i="82"/>
  <c r="D1" i="82"/>
  <c r="F14" i="81"/>
  <c r="C3" i="81"/>
  <c r="B2" i="81"/>
  <c r="D1" i="81"/>
  <c r="D12" i="80"/>
  <c r="Q173" i="1" s="1"/>
  <c r="C3" i="80"/>
  <c r="B2" i="80"/>
  <c r="C1" i="80"/>
  <c r="Y17" i="30"/>
  <c r="Q251" i="1" s="1"/>
  <c r="Q265" i="1" s="1"/>
  <c r="V16" i="30"/>
  <c r="Q213" i="1" s="1"/>
  <c r="E21" i="71" l="1"/>
  <c r="E15" i="71"/>
  <c r="E22" i="71" s="1"/>
  <c r="Q153" i="1" s="1"/>
  <c r="C3" i="71"/>
  <c r="B2" i="71"/>
  <c r="C1" i="71"/>
  <c r="E21" i="70"/>
  <c r="E15" i="70"/>
  <c r="E22" i="70" s="1"/>
  <c r="Q151" i="1" s="1"/>
  <c r="C3" i="70"/>
  <c r="B2" i="70"/>
  <c r="C1" i="70"/>
  <c r="J14" i="79"/>
  <c r="Q197" i="1" s="1"/>
  <c r="C3" i="79"/>
  <c r="B2" i="79"/>
  <c r="D1" i="79"/>
  <c r="J14" i="78"/>
  <c r="Q195" i="1" s="1"/>
  <c r="C3" i="78"/>
  <c r="B2" i="78"/>
  <c r="D1" i="78"/>
  <c r="Q91" i="1"/>
  <c r="E30" i="16"/>
  <c r="C3" i="16"/>
  <c r="B2" i="16"/>
  <c r="D1" i="16"/>
  <c r="Q165" i="1" l="1"/>
  <c r="F15" i="76"/>
  <c r="C3" i="76"/>
  <c r="B2" i="76"/>
  <c r="D1" i="76"/>
  <c r="H20" i="75"/>
  <c r="I20" i="75" s="1"/>
  <c r="H19" i="75"/>
  <c r="I19" i="75" s="1"/>
  <c r="H18" i="75"/>
  <c r="I18" i="75" s="1"/>
  <c r="H15" i="75"/>
  <c r="I15" i="75" s="1"/>
  <c r="H14" i="75"/>
  <c r="I14" i="75" s="1"/>
  <c r="H13" i="75"/>
  <c r="I13" i="75" s="1"/>
  <c r="C3" i="75"/>
  <c r="B2" i="75"/>
  <c r="D1" i="75"/>
  <c r="E14" i="10"/>
  <c r="Q159" i="1" s="1"/>
  <c r="E13" i="10"/>
  <c r="E14" i="38" s="1"/>
  <c r="Q79" i="1" s="1"/>
  <c r="M106" i="68"/>
  <c r="I16" i="75" l="1"/>
  <c r="I22" i="75" s="1"/>
  <c r="I21" i="75"/>
  <c r="Q169" i="1"/>
  <c r="J65" i="69"/>
  <c r="K64" i="69"/>
  <c r="M80" i="68" s="1"/>
  <c r="K62" i="69"/>
  <c r="K60" i="69"/>
  <c r="K58" i="69"/>
  <c r="Q49" i="69"/>
  <c r="J28" i="69" s="1"/>
  <c r="P49" i="69"/>
  <c r="M90" i="68" s="1"/>
  <c r="M49" i="69"/>
  <c r="L49" i="69"/>
  <c r="J23" i="69" s="1"/>
  <c r="M110" i="68" s="1"/>
  <c r="K49" i="69"/>
  <c r="J22" i="69" s="1"/>
  <c r="M40" i="68" s="1"/>
  <c r="J49" i="69"/>
  <c r="J21" i="69" s="1"/>
  <c r="M30" i="68" s="1"/>
  <c r="H49" i="69"/>
  <c r="N49" i="69" s="1"/>
  <c r="Q46" i="69"/>
  <c r="I28" i="69" s="1"/>
  <c r="P46" i="69"/>
  <c r="M88" i="68" s="1"/>
  <c r="M46" i="69"/>
  <c r="L46" i="69"/>
  <c r="I23" i="69" s="1"/>
  <c r="K46" i="69"/>
  <c r="J46" i="69"/>
  <c r="H46" i="69"/>
  <c r="I20" i="69" s="1"/>
  <c r="Q43" i="69"/>
  <c r="H28" i="69" s="1"/>
  <c r="P43" i="69"/>
  <c r="O43" i="69"/>
  <c r="H26" i="69" s="1"/>
  <c r="M66" i="68" s="1"/>
  <c r="M43" i="69"/>
  <c r="L43" i="69"/>
  <c r="K43" i="69"/>
  <c r="J43" i="69"/>
  <c r="H43" i="69"/>
  <c r="H20" i="69" s="1"/>
  <c r="M16" i="68" s="1"/>
  <c r="N41" i="69"/>
  <c r="N43" i="69" s="1"/>
  <c r="Q39" i="69"/>
  <c r="P39" i="69"/>
  <c r="M84" i="68" s="1"/>
  <c r="O39" i="69"/>
  <c r="M39" i="69"/>
  <c r="G24" i="69" s="1"/>
  <c r="M44" i="68" s="1"/>
  <c r="L39" i="69"/>
  <c r="K39" i="69"/>
  <c r="G22" i="69" s="1"/>
  <c r="J39" i="69"/>
  <c r="H39" i="69"/>
  <c r="G20" i="69" s="1"/>
  <c r="M14" i="68" s="1"/>
  <c r="N38" i="69"/>
  <c r="R38" i="69" s="1"/>
  <c r="N37" i="69"/>
  <c r="N39" i="69" s="1"/>
  <c r="J27" i="69"/>
  <c r="I27" i="69"/>
  <c r="G26" i="69"/>
  <c r="M64" i="68" s="1"/>
  <c r="J24" i="69"/>
  <c r="M50" i="68" s="1"/>
  <c r="I24" i="69"/>
  <c r="M48" i="68" s="1"/>
  <c r="H24" i="69"/>
  <c r="I22" i="69"/>
  <c r="M38" i="68" s="1"/>
  <c r="H22" i="69"/>
  <c r="M36" i="68" s="1"/>
  <c r="I21" i="69"/>
  <c r="M28" i="68" s="1"/>
  <c r="H21" i="69"/>
  <c r="M26" i="68" s="1"/>
  <c r="G21" i="69"/>
  <c r="J20" i="69"/>
  <c r="M20" i="68" s="1"/>
  <c r="D13" i="69"/>
  <c r="G12" i="69"/>
  <c r="C11" i="69"/>
  <c r="M7" i="68"/>
  <c r="D5" i="68"/>
  <c r="D7" i="58"/>
  <c r="E17" i="9"/>
  <c r="E12" i="38" s="1"/>
  <c r="Q75" i="1" s="1"/>
  <c r="F15" i="67"/>
  <c r="Q67" i="1" s="1"/>
  <c r="C3" i="67"/>
  <c r="B2" i="67"/>
  <c r="D1" i="67"/>
  <c r="K28" i="69" l="1"/>
  <c r="I25" i="69"/>
  <c r="I29" i="69" s="1"/>
  <c r="M98" i="68" s="1"/>
  <c r="M18" i="68"/>
  <c r="L62" i="69"/>
  <c r="M78" i="68"/>
  <c r="K22" i="69"/>
  <c r="M34" i="68"/>
  <c r="M54" i="68" s="1"/>
  <c r="L64" i="69"/>
  <c r="L60" i="69"/>
  <c r="M76" i="68"/>
  <c r="K23" i="69"/>
  <c r="M108" i="68"/>
  <c r="M102" i="68" s="1"/>
  <c r="N46" i="69"/>
  <c r="M116" i="68"/>
  <c r="K24" i="69"/>
  <c r="M46" i="68"/>
  <c r="K21" i="69"/>
  <c r="M24" i="68"/>
  <c r="H27" i="69"/>
  <c r="K27" i="69" s="1"/>
  <c r="M86" i="68"/>
  <c r="M82" i="68" s="1"/>
  <c r="L58" i="69"/>
  <c r="L65" i="69" s="1"/>
  <c r="M74" i="68"/>
  <c r="M72" i="68" s="1"/>
  <c r="M22" i="68"/>
  <c r="M42" i="68"/>
  <c r="M60" i="68"/>
  <c r="M12" i="68"/>
  <c r="M56" i="68"/>
  <c r="O46" i="69"/>
  <c r="I26" i="69" s="1"/>
  <c r="M68" i="68" s="1"/>
  <c r="M118" i="68" s="1"/>
  <c r="O49" i="69"/>
  <c r="J26" i="69" s="1"/>
  <c r="M70" i="68" s="1"/>
  <c r="M120" i="68" s="1"/>
  <c r="G25" i="69"/>
  <c r="J25" i="69"/>
  <c r="J29" i="69" s="1"/>
  <c r="M100" i="68" s="1"/>
  <c r="H25" i="69"/>
  <c r="H29" i="69" s="1"/>
  <c r="M96" i="68" s="1"/>
  <c r="K20" i="69"/>
  <c r="R37" i="69"/>
  <c r="R39" i="69" s="1"/>
  <c r="R41" i="69"/>
  <c r="R43" i="69" s="1"/>
  <c r="K65" i="69"/>
  <c r="M58" i="68"/>
  <c r="H14" i="65"/>
  <c r="Q63" i="1" s="1"/>
  <c r="C3" i="65"/>
  <c r="B2" i="65"/>
  <c r="D1" i="65"/>
  <c r="E15" i="66"/>
  <c r="Q65" i="1" s="1"/>
  <c r="C3" i="66"/>
  <c r="B2" i="66"/>
  <c r="D1" i="66"/>
  <c r="G29" i="64"/>
  <c r="F29" i="64"/>
  <c r="G24" i="64"/>
  <c r="F24" i="64"/>
  <c r="G19" i="64"/>
  <c r="F19" i="64"/>
  <c r="G14" i="64"/>
  <c r="F14" i="64"/>
  <c r="H13" i="64"/>
  <c r="H12" i="64"/>
  <c r="H11" i="64"/>
  <c r="C3" i="64"/>
  <c r="B2" i="64"/>
  <c r="D1" i="64"/>
  <c r="L16" i="63"/>
  <c r="L17" i="63" s="1"/>
  <c r="Q59" i="1" s="1"/>
  <c r="L15" i="63"/>
  <c r="L12" i="63"/>
  <c r="L11" i="63"/>
  <c r="L13" i="63" s="1"/>
  <c r="Q57" i="1" s="1"/>
  <c r="C3" i="63"/>
  <c r="B2" i="63"/>
  <c r="D1" i="63"/>
  <c r="I16" i="62"/>
  <c r="Q53" i="1" s="1"/>
  <c r="H16" i="62"/>
  <c r="G16" i="62"/>
  <c r="C3" i="62"/>
  <c r="B2" i="62"/>
  <c r="D1" i="62"/>
  <c r="Q51" i="1"/>
  <c r="G15" i="61"/>
  <c r="C3" i="61"/>
  <c r="B2" i="61"/>
  <c r="D1" i="61"/>
  <c r="Q47" i="1"/>
  <c r="Q43" i="1"/>
  <c r="M43" i="2"/>
  <c r="M39" i="2"/>
  <c r="Q45" i="1" s="1"/>
  <c r="M35" i="2"/>
  <c r="M31" i="2"/>
  <c r="H24" i="64" l="1"/>
  <c r="R46" i="69"/>
  <c r="Q39" i="1"/>
  <c r="H29" i="64"/>
  <c r="M114" i="68"/>
  <c r="K26" i="69"/>
  <c r="M32" i="68"/>
  <c r="Q41" i="1"/>
  <c r="M112" i="68"/>
  <c r="Q149" i="1" s="1"/>
  <c r="M52" i="68"/>
  <c r="K25" i="69"/>
  <c r="K29" i="69" s="1"/>
  <c r="G29" i="69"/>
  <c r="M94" i="68" s="1"/>
  <c r="M92" i="68" s="1"/>
  <c r="R49" i="69"/>
  <c r="M62" i="68"/>
  <c r="H19" i="64"/>
  <c r="H14" i="64"/>
  <c r="L18" i="63"/>
  <c r="Q55" i="1" s="1"/>
  <c r="B5" i="60"/>
  <c r="C4" i="60"/>
  <c r="B3" i="60"/>
  <c r="M13" i="60"/>
  <c r="N13" i="60" s="1"/>
  <c r="K13" i="60"/>
  <c r="K18" i="60" s="1"/>
  <c r="F11" i="59"/>
  <c r="F12" i="59"/>
  <c r="F13" i="59"/>
  <c r="F19" i="59"/>
  <c r="F20" i="59"/>
  <c r="F21" i="59"/>
  <c r="F27" i="59"/>
  <c r="F28" i="59"/>
  <c r="F29" i="59"/>
  <c r="F9" i="59"/>
  <c r="E10" i="59"/>
  <c r="F10" i="59" s="1"/>
  <c r="C12" i="59" s="1"/>
  <c r="C14" i="59" s="1"/>
  <c r="C16" i="59" s="1"/>
  <c r="C18" i="59" s="1"/>
  <c r="C20" i="59" s="1"/>
  <c r="C22" i="59" s="1"/>
  <c r="C24" i="59" s="1"/>
  <c r="C26" i="59" s="1"/>
  <c r="C28" i="59" s="1"/>
  <c r="C30" i="59" s="1"/>
  <c r="C32" i="59" s="1"/>
  <c r="C34" i="59" s="1"/>
  <c r="E11" i="59"/>
  <c r="E12" i="59"/>
  <c r="E13" i="59"/>
  <c r="E14" i="59"/>
  <c r="F14" i="59" s="1"/>
  <c r="E15" i="59"/>
  <c r="F15" i="59" s="1"/>
  <c r="E16" i="59"/>
  <c r="F16" i="59" s="1"/>
  <c r="E17" i="59"/>
  <c r="F17" i="59" s="1"/>
  <c r="E18" i="59"/>
  <c r="F18" i="59" s="1"/>
  <c r="E19" i="59"/>
  <c r="E20" i="59"/>
  <c r="E21" i="59"/>
  <c r="E22" i="59"/>
  <c r="F22" i="59" s="1"/>
  <c r="E23" i="59"/>
  <c r="F23" i="59" s="1"/>
  <c r="E24" i="59"/>
  <c r="F24" i="59" s="1"/>
  <c r="E25" i="59"/>
  <c r="F25" i="59" s="1"/>
  <c r="E26" i="59"/>
  <c r="F26" i="59" s="1"/>
  <c r="E27" i="59"/>
  <c r="E28" i="59"/>
  <c r="E29" i="59"/>
  <c r="E30" i="59"/>
  <c r="F30" i="59" s="1"/>
  <c r="E31" i="59"/>
  <c r="F31" i="59" s="1"/>
  <c r="E32" i="59"/>
  <c r="F32" i="59" s="1"/>
  <c r="E33" i="59"/>
  <c r="E34" i="59"/>
  <c r="E9" i="59"/>
  <c r="C2" i="59"/>
  <c r="B3" i="59"/>
  <c r="B1" i="59"/>
  <c r="H30" i="64" l="1"/>
  <c r="Q61" i="1" s="1"/>
  <c r="O13" i="60"/>
  <c r="O18" i="60" s="1"/>
  <c r="E14" i="23" s="1"/>
  <c r="C11" i="59"/>
  <c r="C13" i="59" s="1"/>
  <c r="C15" i="59" s="1"/>
  <c r="C17" i="59" s="1"/>
  <c r="C19" i="59" s="1"/>
  <c r="C21" i="59" s="1"/>
  <c r="C23" i="59" s="1"/>
  <c r="C25" i="59" s="1"/>
  <c r="C27" i="59" s="1"/>
  <c r="C29" i="59" s="1"/>
  <c r="C31" i="59" s="1"/>
  <c r="C33" i="59" s="1"/>
  <c r="C35" i="59"/>
  <c r="G11" i="23"/>
  <c r="Q143" i="1"/>
  <c r="F68" i="17"/>
  <c r="F15" i="58"/>
  <c r="G15" i="58"/>
  <c r="H15" i="58"/>
  <c r="J15" i="58"/>
  <c r="K15" i="58"/>
  <c r="O15" i="58"/>
  <c r="P15" i="58"/>
  <c r="Q15" i="58"/>
  <c r="R15" i="58"/>
  <c r="S15" i="58"/>
  <c r="T15" i="58"/>
  <c r="U15" i="58"/>
  <c r="V15" i="58"/>
  <c r="W15" i="58"/>
  <c r="X15" i="58"/>
  <c r="E15" i="58"/>
  <c r="V12" i="58"/>
  <c r="I12" i="58"/>
  <c r="B8" i="58"/>
  <c r="B6" i="58"/>
  <c r="I15" i="58" l="1"/>
  <c r="E14" i="3"/>
  <c r="L15" i="58" l="1"/>
  <c r="D1" i="56"/>
  <c r="B2" i="56"/>
  <c r="C3" i="56"/>
  <c r="F14" i="56"/>
  <c r="Q207" i="1" s="1"/>
  <c r="Q205" i="1" s="1"/>
  <c r="N15" i="58" l="1"/>
  <c r="M15" i="58"/>
  <c r="H10" i="8"/>
  <c r="E12" i="41" l="1"/>
  <c r="E11" i="41"/>
  <c r="E10" i="41"/>
  <c r="I24" i="27"/>
  <c r="Q249" i="1" s="1"/>
  <c r="E23" i="25"/>
  <c r="Q177" i="1" s="1"/>
  <c r="C3" i="25"/>
  <c r="B2" i="25"/>
  <c r="D1" i="25"/>
  <c r="Q187" i="1" l="1"/>
  <c r="E12" i="11"/>
  <c r="E15" i="38" s="1"/>
  <c r="Q77" i="1" s="1"/>
  <c r="H74" i="3" l="1"/>
  <c r="Q49" i="1" s="1"/>
  <c r="E2" i="2"/>
  <c r="G16" i="23" l="1"/>
  <c r="G11" i="18" l="1"/>
  <c r="G12" i="18"/>
  <c r="G10" i="18"/>
  <c r="C3" i="8"/>
  <c r="B2" i="8"/>
  <c r="D1" i="8"/>
  <c r="C3" i="9"/>
  <c r="B2" i="9"/>
  <c r="D1" i="9"/>
  <c r="D1" i="38"/>
  <c r="B2" i="38"/>
  <c r="D3" i="38"/>
  <c r="C2" i="3"/>
  <c r="C3" i="3"/>
  <c r="B1" i="3"/>
  <c r="B1" i="2"/>
  <c r="D3" i="2"/>
  <c r="H11" i="8"/>
  <c r="H12" i="8"/>
  <c r="C1" i="41" l="1"/>
  <c r="B2" i="41"/>
  <c r="C3" i="41"/>
  <c r="D1" i="40"/>
  <c r="B2" i="40"/>
  <c r="C3" i="40"/>
  <c r="D1" i="30"/>
  <c r="B2" i="30"/>
  <c r="C3" i="30"/>
  <c r="D1" i="27"/>
  <c r="B2" i="27"/>
  <c r="C3" i="27"/>
  <c r="D1" i="23"/>
  <c r="B2" i="23"/>
  <c r="C3" i="23"/>
  <c r="D1" i="36"/>
  <c r="B2" i="36"/>
  <c r="C3" i="36"/>
  <c r="C1" i="22"/>
  <c r="B2" i="22"/>
  <c r="C3" i="22"/>
  <c r="D1" i="21"/>
  <c r="B2" i="21"/>
  <c r="C3" i="21"/>
  <c r="C3" i="19"/>
  <c r="B2" i="19"/>
  <c r="D1" i="19"/>
  <c r="D1" i="18"/>
  <c r="B2" i="18"/>
  <c r="C3" i="18"/>
  <c r="D1" i="17"/>
  <c r="B2" i="17"/>
  <c r="C3" i="17"/>
  <c r="D1" i="15"/>
  <c r="B2" i="15"/>
  <c r="C3" i="15"/>
  <c r="D1" i="14"/>
  <c r="B2" i="14"/>
  <c r="C3" i="14"/>
  <c r="D1" i="13"/>
  <c r="B2" i="13"/>
  <c r="C3" i="13"/>
  <c r="D1" i="11"/>
  <c r="B2" i="11"/>
  <c r="C3" i="11"/>
  <c r="D1" i="10"/>
  <c r="B2" i="10"/>
  <c r="C3" i="10"/>
  <c r="E13" i="41" l="1"/>
  <c r="Q233" i="1" s="1"/>
  <c r="E36" i="40"/>
  <c r="E31" i="40"/>
  <c r="E26" i="40"/>
  <c r="E16" i="40"/>
  <c r="C16" i="40"/>
  <c r="H23" i="27"/>
  <c r="Q203" i="1" s="1"/>
  <c r="G12" i="23"/>
  <c r="G13" i="23"/>
  <c r="G14" i="23"/>
  <c r="E18" i="22"/>
  <c r="E16" i="22"/>
  <c r="F13" i="36"/>
  <c r="Q147" i="1" s="1"/>
  <c r="F29" i="21"/>
  <c r="G29" i="21"/>
  <c r="H29" i="21"/>
  <c r="I29" i="21"/>
  <c r="E29" i="21"/>
  <c r="D22" i="21"/>
  <c r="D23" i="21" s="1"/>
  <c r="C22" i="21"/>
  <c r="C23" i="21" s="1"/>
  <c r="F35" i="19"/>
  <c r="H25" i="19"/>
  <c r="F15" i="19"/>
  <c r="Q105" i="1"/>
  <c r="Q103" i="1"/>
  <c r="G13" i="18"/>
  <c r="Q137" i="1" s="1"/>
  <c r="F93" i="17"/>
  <c r="F88" i="17" s="1"/>
  <c r="Q133" i="1" s="1"/>
  <c r="F99" i="17"/>
  <c r="F94" i="17" s="1"/>
  <c r="Q135" i="1" s="1"/>
  <c r="F87" i="17"/>
  <c r="F82" i="17" s="1"/>
  <c r="Q131" i="1" s="1"/>
  <c r="F81" i="17"/>
  <c r="F76" i="17" s="1"/>
  <c r="Q129" i="1" s="1"/>
  <c r="F75" i="17"/>
  <c r="F70" i="17" s="1"/>
  <c r="Q127" i="1" s="1"/>
  <c r="F63" i="17"/>
  <c r="Q123" i="1" s="1"/>
  <c r="F54" i="17"/>
  <c r="Q121" i="1" s="1"/>
  <c r="F48" i="17"/>
  <c r="Q119" i="1" s="1"/>
  <c r="F42" i="17"/>
  <c r="Q117" i="1" s="1"/>
  <c r="F36" i="17"/>
  <c r="Q115" i="1" s="1"/>
  <c r="F30" i="17"/>
  <c r="Q113" i="1" s="1"/>
  <c r="F24" i="17"/>
  <c r="Q111" i="1" s="1"/>
  <c r="F18" i="17"/>
  <c r="E12" i="15"/>
  <c r="Q89" i="1" s="1"/>
  <c r="E15" i="13"/>
  <c r="E16" i="38" s="1"/>
  <c r="E21" i="9"/>
  <c r="E13" i="38" s="1"/>
  <c r="E13" i="9"/>
  <c r="H13" i="8"/>
  <c r="E10" i="38" s="1"/>
  <c r="Q71" i="1" s="1"/>
  <c r="E10" i="14" l="1"/>
  <c r="E11" i="38"/>
  <c r="Q73" i="1" s="1"/>
  <c r="F65" i="17"/>
  <c r="F69" i="17" s="1"/>
  <c r="F64" i="17" s="1"/>
  <c r="Q125" i="1" s="1"/>
  <c r="Q109" i="1"/>
  <c r="F12" i="17"/>
  <c r="F36" i="19"/>
  <c r="Q139" i="1" s="1"/>
  <c r="E19" i="22"/>
  <c r="Q145" i="1" s="1"/>
  <c r="E17" i="40"/>
  <c r="E37" i="40"/>
  <c r="Q85" i="1" l="1"/>
  <c r="E14" i="14"/>
  <c r="Q83" i="1" s="1"/>
  <c r="Q107" i="1"/>
  <c r="F100" i="17"/>
  <c r="E17" i="38"/>
  <c r="Q69" i="1" s="1"/>
  <c r="E42" i="40"/>
  <c r="E15" i="23"/>
  <c r="G15" i="23" s="1"/>
  <c r="Q81" i="1" l="1"/>
  <c r="Q95" i="1" s="1"/>
  <c r="G17" i="23"/>
  <c r="Q161" i="1" s="1"/>
  <c r="Q211" i="1" l="1"/>
  <c r="E40" i="40"/>
  <c r="E41" i="40" s="1"/>
  <c r="E43" i="40" s="1"/>
  <c r="Q223" i="1" l="1"/>
  <c r="Q231" i="1"/>
  <c r="Q229" i="1" s="1"/>
  <c r="Q235" i="1" s="1"/>
  <c r="Q239" i="1" l="1"/>
  <c r="Q245" i="1" s="1"/>
  <c r="Q247" i="1" l="1"/>
  <c r="Q267" i="1" s="1"/>
</calcChain>
</file>

<file path=xl/sharedStrings.xml><?xml version="1.0" encoding="utf-8"?>
<sst xmlns="http://schemas.openxmlformats.org/spreadsheetml/2006/main" count="2061" uniqueCount="1177">
  <si>
    <t>ДЕКЛАРАЦИЯ                                                                                                                                                                                                                                                ПО КОРПОРАТИВНОМУ ПОДОХОДНОМУ НАЛОГУ</t>
  </si>
  <si>
    <t>Раздел. Общая информация о налогоплательщике</t>
  </si>
  <si>
    <t>Налоговый период (год)</t>
  </si>
  <si>
    <t>Наименование налогоплательщика</t>
  </si>
  <si>
    <t>Первоначальная</t>
  </si>
  <si>
    <t>Очередная</t>
  </si>
  <si>
    <t>х</t>
  </si>
  <si>
    <t>Дополнительная</t>
  </si>
  <si>
    <t>По уведомлению</t>
  </si>
  <si>
    <t>Ликвидационная</t>
  </si>
  <si>
    <t>А</t>
  </si>
  <si>
    <t>В</t>
  </si>
  <si>
    <t>Код валюты</t>
  </si>
  <si>
    <t>KZT</t>
  </si>
  <si>
    <t>01</t>
  </si>
  <si>
    <t>02</t>
  </si>
  <si>
    <t>03</t>
  </si>
  <si>
    <t>04</t>
  </si>
  <si>
    <t>Резидент РК</t>
  </si>
  <si>
    <t>Не резидент РК</t>
  </si>
  <si>
    <t>Код страны резидентства</t>
  </si>
  <si>
    <t>Номер налоговой регистрации</t>
  </si>
  <si>
    <t>Код строки</t>
  </si>
  <si>
    <t xml:space="preserve">                                                Наименование</t>
  </si>
  <si>
    <t>220.00.001</t>
  </si>
  <si>
    <t>Доход от реализации</t>
  </si>
  <si>
    <t>220.00.002</t>
  </si>
  <si>
    <t>220.00.003</t>
  </si>
  <si>
    <t>220.00.004</t>
  </si>
  <si>
    <t>220.00.005</t>
  </si>
  <si>
    <t>220.00.006</t>
  </si>
  <si>
    <t>220.00.007</t>
  </si>
  <si>
    <t>220.00.008</t>
  </si>
  <si>
    <t>220.00.009</t>
  </si>
  <si>
    <t>220.00.010</t>
  </si>
  <si>
    <t>220.00.011</t>
  </si>
  <si>
    <t>220.00.012</t>
  </si>
  <si>
    <t>220.00.013</t>
  </si>
  <si>
    <t>220.00.014</t>
  </si>
  <si>
    <t>220.00.015</t>
  </si>
  <si>
    <t>220.00.016</t>
  </si>
  <si>
    <t>220.00.017</t>
  </si>
  <si>
    <t>Раздел. Вычеты</t>
  </si>
  <si>
    <t>220.00.018</t>
  </si>
  <si>
    <t>I</t>
  </si>
  <si>
    <t>,</t>
  </si>
  <si>
    <t>II</t>
  </si>
  <si>
    <t>III</t>
  </si>
  <si>
    <t>A</t>
  </si>
  <si>
    <t>B</t>
  </si>
  <si>
    <t>финансовые услуги</t>
  </si>
  <si>
    <t>C</t>
  </si>
  <si>
    <t xml:space="preserve"> рекламные услуги</t>
  </si>
  <si>
    <t>D</t>
  </si>
  <si>
    <t>консультационные услуги</t>
  </si>
  <si>
    <t>E</t>
  </si>
  <si>
    <t>маркетинговые услуги</t>
  </si>
  <si>
    <t>F</t>
  </si>
  <si>
    <t>дизайнерские услуги</t>
  </si>
  <si>
    <t>G</t>
  </si>
  <si>
    <t>инжиринговые услуги</t>
  </si>
  <si>
    <t>H</t>
  </si>
  <si>
    <t>прочие услуги и работы</t>
  </si>
  <si>
    <t>IV</t>
  </si>
  <si>
    <t>Расходы по начисленным доходам работников и иным выплатам физическим лицам</t>
  </si>
  <si>
    <t>V</t>
  </si>
  <si>
    <t>VI</t>
  </si>
  <si>
    <t>VII</t>
  </si>
  <si>
    <t>VIII</t>
  </si>
  <si>
    <t>IX</t>
  </si>
  <si>
    <t>220.00.019</t>
  </si>
  <si>
    <t xml:space="preserve">    Штрафы, пени , неустойки</t>
  </si>
  <si>
    <t>220.00.020</t>
  </si>
  <si>
    <t>220.00.021</t>
  </si>
  <si>
    <t>220.00.026</t>
  </si>
  <si>
    <t>Сомнительные требования</t>
  </si>
  <si>
    <t>220.00.027</t>
  </si>
  <si>
    <t>220.00.028</t>
  </si>
  <si>
    <t>220.00.029</t>
  </si>
  <si>
    <t>220.00.030</t>
  </si>
  <si>
    <t>220.00.031</t>
  </si>
  <si>
    <t>220.00.032</t>
  </si>
  <si>
    <t>220.00.033</t>
  </si>
  <si>
    <t>220.00.034</t>
  </si>
  <si>
    <t>220.00.035</t>
  </si>
  <si>
    <t>220.00.036</t>
  </si>
  <si>
    <t>220.00.037</t>
  </si>
  <si>
    <t>220.00.038</t>
  </si>
  <si>
    <t>220.00.039</t>
  </si>
  <si>
    <t>220.00.040</t>
  </si>
  <si>
    <t>220.00.041</t>
  </si>
  <si>
    <t xml:space="preserve">Убытки, перенесенные с предыдущих налоговых периодов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</si>
  <si>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Раздел. Расчет налогового обязательства</t>
  </si>
  <si>
    <t>Ставка КПН %</t>
  </si>
  <si>
    <t>ИПН, удержанный у источника выплаты с дохода в виде выигрыша</t>
  </si>
  <si>
    <t>ИПН, удержанный у источника выплаты с дохода в виде вознаграждения, переносимый из предыдущих налоговых периодов</t>
  </si>
  <si>
    <t>ИПН, удержанный у источника выплаты с дохода в виде вознаграждения, удержанный в налоговом периоде</t>
  </si>
  <si>
    <t>НАЛОГОВЫЙ РЕГИСТР</t>
  </si>
  <si>
    <t>№№</t>
  </si>
  <si>
    <t>Вид дохода</t>
  </si>
  <si>
    <t>Сумма, тенге</t>
  </si>
  <si>
    <t>ИТОГО</t>
  </si>
  <si>
    <t>Исполнитель</t>
  </si>
  <si>
    <t>подпись</t>
  </si>
  <si>
    <t>Ф.И.О.</t>
  </si>
  <si>
    <t>№пп</t>
  </si>
  <si>
    <t>Стоимость реализации</t>
  </si>
  <si>
    <t>Комментарии</t>
  </si>
  <si>
    <t>Наименование кредитора</t>
  </si>
  <si>
    <t>дата возникновения</t>
  </si>
  <si>
    <t>Сумма</t>
  </si>
  <si>
    <t>тенге</t>
  </si>
  <si>
    <t>Суточные</t>
  </si>
  <si>
    <t>Расходы на проезд</t>
  </si>
  <si>
    <t>№ и дата договора</t>
  </si>
  <si>
    <t>Наименование дебитора</t>
  </si>
  <si>
    <t>Налог на имущество</t>
  </si>
  <si>
    <t>Наименование</t>
  </si>
  <si>
    <t>Стоимостной баланс групп (подгрупп) на начало налогового периода</t>
  </si>
  <si>
    <t>I группа</t>
  </si>
  <si>
    <t>II группа</t>
  </si>
  <si>
    <t>III группа</t>
  </si>
  <si>
    <t>IV группа</t>
  </si>
  <si>
    <t>Стоимость поступивших фиксированных активов</t>
  </si>
  <si>
    <t>Стоимость выбывших фиксированных активов</t>
  </si>
  <si>
    <t>Стоимостной баланс групп на конец налогового периода</t>
  </si>
  <si>
    <t>Амортизационные отчисления по фиксированным активам</t>
  </si>
  <si>
    <t>I группа 10%</t>
  </si>
  <si>
    <t>II группа 25%</t>
  </si>
  <si>
    <t>III группа 40%</t>
  </si>
  <si>
    <t>IV группа 15%</t>
  </si>
  <si>
    <t>Величина стоимостного баланса группы и признаваемый убыток по группам (кроме 1 группы) при выбытии всех фиксированных активов</t>
  </si>
  <si>
    <t>Сумма расходов</t>
  </si>
  <si>
    <t>ИИН</t>
  </si>
  <si>
    <r>
      <t xml:space="preserve">   Вид декларации (Укажите </t>
    </r>
    <r>
      <rPr>
        <b/>
        <sz val="10"/>
        <rFont val="Times New Roman(K)"/>
        <family val="1"/>
      </rPr>
      <t>Х</t>
    </r>
    <r>
      <rPr>
        <sz val="10"/>
        <rFont val="Times New Roman(K)"/>
        <family val="1"/>
      </rPr>
      <t xml:space="preserve"> в соответствующей ячейке)</t>
    </r>
  </si>
  <si>
    <t>Номер и дата уведомления (Заполняется в случае предоставления дополнительной  декларации по уведомлению)</t>
  </si>
  <si>
    <t xml:space="preserve">   Наименование</t>
  </si>
  <si>
    <t>Вычеты по вознаграждению</t>
  </si>
  <si>
    <t>Суммы представительских расходов</t>
  </si>
  <si>
    <t>ВЫЧЕТЫ ПО ФИКСИРОВАННЫМ АКТИВАМ</t>
  </si>
  <si>
    <t>Налоговый период, за который представляется налоговая отчетность: год</t>
  </si>
  <si>
    <t>Раздел. Вычеты по фиксированным активам</t>
  </si>
  <si>
    <t xml:space="preserve">Величина стоимостного баланса группы (подгруппы) менее 300 МРП, относимая на вычет </t>
  </si>
  <si>
    <t xml:space="preserve">Налоговый период </t>
  </si>
  <si>
    <r>
      <t xml:space="preserve">к строке </t>
    </r>
    <r>
      <rPr>
        <b/>
        <sz val="10"/>
        <rFont val="Times New Roman(K)"/>
        <family val="1"/>
      </rPr>
      <t>220.00.001</t>
    </r>
    <r>
      <rPr>
        <sz val="10"/>
        <rFont val="Times New Roman(K)"/>
        <family val="1"/>
      </rPr>
      <t xml:space="preserve"> "Доход от реализации"</t>
    </r>
  </si>
  <si>
    <t xml:space="preserve">Январь </t>
  </si>
  <si>
    <t>Февраль</t>
  </si>
  <si>
    <t>…</t>
  </si>
  <si>
    <t>Декабрь</t>
  </si>
  <si>
    <t>ИТОГО за год сумма реализации через розничную торговлю</t>
  </si>
  <si>
    <t>То, же</t>
  </si>
  <si>
    <t>Сдача в аренду помещений</t>
  </si>
  <si>
    <t>ИТОГО за год сумма доходов от сдачи в аренду помещений</t>
  </si>
  <si>
    <t>I. "Доход от прироста стоимости (кроме долговых ЦБ)"</t>
  </si>
  <si>
    <r>
      <t xml:space="preserve">к строке </t>
    </r>
    <r>
      <rPr>
        <b/>
        <sz val="10"/>
        <rFont val="Times New Roman(K)"/>
        <family val="1"/>
      </rPr>
      <t>220.00.002</t>
    </r>
    <r>
      <rPr>
        <sz val="10"/>
        <rFont val="Times New Roman(K)"/>
        <family val="1"/>
      </rPr>
      <t xml:space="preserve"> "Доход от прироста стоимости "</t>
    </r>
  </si>
  <si>
    <t>Первоначальная стоимость (стоимость вклада)</t>
  </si>
  <si>
    <t>Фамилия,И.О.</t>
  </si>
  <si>
    <t>БИН/ИИН</t>
  </si>
  <si>
    <t>СВОДНЫЙ НАЛОГОВЫЙ РЕГИСТР</t>
  </si>
  <si>
    <t>Вид доходов</t>
  </si>
  <si>
    <t>Наименование поставщика (подрядчика) или ФИО работника</t>
  </si>
  <si>
    <t>дата возникновения; № документа - основания</t>
  </si>
  <si>
    <t>Дата образования дебиторской задолженности</t>
  </si>
  <si>
    <t>Сумма дебиторской задолженности</t>
  </si>
  <si>
    <t>№№ п/п</t>
  </si>
  <si>
    <t>Величина реализации фиксированных активов, относящихся к данной подгруппе (группе)</t>
  </si>
  <si>
    <t>Доход от выбытия фиксированных активов (гр.4 - гр.3)</t>
  </si>
  <si>
    <t>I группа фиксированных активов</t>
  </si>
  <si>
    <t>II группа фиксированных активов</t>
  </si>
  <si>
    <t>III группа фиксированных активов</t>
  </si>
  <si>
    <t>IV группа фиксированных активов</t>
  </si>
  <si>
    <t>ИТОГО по группе ФА</t>
  </si>
  <si>
    <t>Х</t>
  </si>
  <si>
    <t>№ группы</t>
  </si>
  <si>
    <t>Последующие расходы, относимые на вычеты</t>
  </si>
  <si>
    <t xml:space="preserve">ИТОГО </t>
  </si>
  <si>
    <t>Наименование поставщика, подрядчика или ФИО физического лица, БИН/ИИН</t>
  </si>
  <si>
    <t>Основание (№ и дата договора)</t>
  </si>
  <si>
    <t>Сумма штрафных санкций согласно договора</t>
  </si>
  <si>
    <t>Сумма штрафных санкций, признанная должником</t>
  </si>
  <si>
    <t>Сумма штрафных санкций, ранее отнесенная на вычеты</t>
  </si>
  <si>
    <t>Сумма признанного дохода                 (гр.5 - гр.6)</t>
  </si>
  <si>
    <t>Доход от присужденных или признанных должником штрафов, пени и других экономических санкций</t>
  </si>
  <si>
    <t>VI. Доходы от дивидендов; вознаграждений по депозиту, долговой ценной бумаге, векселю, исламскому арендному сертификату; выигрышей.</t>
  </si>
  <si>
    <t>Наименование контрагента, плательщика дохода, его БИН</t>
  </si>
  <si>
    <t>Дата и № документа, по которому начислен доход</t>
  </si>
  <si>
    <t xml:space="preserve">Сумма начисленного дохода               </t>
  </si>
  <si>
    <t>ВЫИГРЫШИ</t>
  </si>
  <si>
    <t>ИТОГО доходов от выигрышей</t>
  </si>
  <si>
    <t>ВОЗНАГРАЖДЕНИЯ</t>
  </si>
  <si>
    <t>ДИВИДЕНДЫ</t>
  </si>
  <si>
    <t>ИТОГО доходов по дивидендам</t>
  </si>
  <si>
    <t>Наименование показателей</t>
  </si>
  <si>
    <t>Сумма положительной курсовой разницы</t>
  </si>
  <si>
    <t>Сумма отрицательной курсовой разницы</t>
  </si>
  <si>
    <t>РАСЧЕТ КУРСОВОЙ РАЗНИЦЫ</t>
  </si>
  <si>
    <t>Доход от курсовой разницы</t>
  </si>
  <si>
    <t>Доход по инвестиционному депозиту, размещенному в исламском банке</t>
  </si>
  <si>
    <t>Прочие доходы, не перечисленные выше</t>
  </si>
  <si>
    <t xml:space="preserve">№ и дата депозитного договора, по которому начислен доход </t>
  </si>
  <si>
    <t>Наименование контрагента, от которого поступило безвозмездное имущество, его БИН/ИИН</t>
  </si>
  <si>
    <t>Наименование безвозмездно переданного имущества, выполненных работ, оказанных услуг</t>
  </si>
  <si>
    <t>Наименование доходов</t>
  </si>
  <si>
    <t>Комментарий</t>
  </si>
  <si>
    <t xml:space="preserve">Сумма дохода   </t>
  </si>
  <si>
    <t>Суммовая разница не является курсовой разницей</t>
  </si>
  <si>
    <t>Выплата нанесенного материального ущерба, который был нанесен физическим лицом.</t>
  </si>
  <si>
    <t>(перечисляется весь перечень других полученных доходов)</t>
  </si>
  <si>
    <t>№ и дата документа, по которому начислен доход</t>
  </si>
  <si>
    <t xml:space="preserve">Начисленная сумма дохода   </t>
  </si>
  <si>
    <t>Наименование контрагентов, поставщиков и подрядчиков</t>
  </si>
  <si>
    <t>БИН/ИИН поставщика (подрядчика)</t>
  </si>
  <si>
    <t>(перечисляются все поставщики)</t>
  </si>
  <si>
    <t>ИТОГО приобретено ТМЗ</t>
  </si>
  <si>
    <t>(перечисляются все контрагенты)</t>
  </si>
  <si>
    <t>ИТОГО  расходов на финансовые услуги</t>
  </si>
  <si>
    <t xml:space="preserve">             В     финансовые услуги</t>
  </si>
  <si>
    <t xml:space="preserve">             С     рекламные услуги</t>
  </si>
  <si>
    <t xml:space="preserve">             D     консультационные услуги</t>
  </si>
  <si>
    <t xml:space="preserve">             Е     маркетинговые услуги</t>
  </si>
  <si>
    <t xml:space="preserve">             F     дизайнерские услуги</t>
  </si>
  <si>
    <t xml:space="preserve">             G     инжиниринговые услуги</t>
  </si>
  <si>
    <t xml:space="preserve">             Н     прочие работы и услуги</t>
  </si>
  <si>
    <t>Номер строки</t>
  </si>
  <si>
    <t>Сумма расхода</t>
  </si>
  <si>
    <t xml:space="preserve">      материальные и социальные блага работников</t>
  </si>
  <si>
    <t xml:space="preserve">      (перечисляются прочие начисления работникам)</t>
  </si>
  <si>
    <t>ИТОГО  расходов на рекламные услуги</t>
  </si>
  <si>
    <t>ИТОГО  расходов на маркетинговые услуги</t>
  </si>
  <si>
    <t>ИТОГО  расходов на дизайнерские услуги</t>
  </si>
  <si>
    <t>ИТОГО  расходов на инжиниринговые услуги</t>
  </si>
  <si>
    <t>ИТОГО  расходов на прочие  услуги</t>
  </si>
  <si>
    <t>Наименование, БИН/ИИН  контрагента</t>
  </si>
  <si>
    <t>Признанная сумма штрафных санкций</t>
  </si>
  <si>
    <t>Сумма штрафных санкций, относимая на вычеты</t>
  </si>
  <si>
    <t>Период</t>
  </si>
  <si>
    <t>Сумма НДС к зачету</t>
  </si>
  <si>
    <t>Доля облагаемого оборота в общем обороте</t>
  </si>
  <si>
    <t>Сумма НДС, разрешенная к зачету</t>
  </si>
  <si>
    <t>Сумма НДС, не разрешенная к зачету и относимая на вычеты</t>
  </si>
  <si>
    <t xml:space="preserve">1 квартал </t>
  </si>
  <si>
    <t>2 квартал</t>
  </si>
  <si>
    <t>3 квартал</t>
  </si>
  <si>
    <t>4 квартал</t>
  </si>
  <si>
    <t>I. Вычеты по сумме НДС в связи с применением пропорционального метода отнесения в зачет</t>
  </si>
  <si>
    <t>II. Вычеты по сумме НДС в связи с передачей активов в качестве вклада в уставный капитал</t>
  </si>
  <si>
    <t>Наименование актива, передаваемого в уставный капитал</t>
  </si>
  <si>
    <t>Наименование компании-эмитента, ее БИН</t>
  </si>
  <si>
    <t>Основание (№ и дата документа)</t>
  </si>
  <si>
    <t>Дата совершения передачи</t>
  </si>
  <si>
    <t>Балансовая стоимость актива</t>
  </si>
  <si>
    <t>Сумма НДС,              12 %</t>
  </si>
  <si>
    <t>III. Вычеты по сумме НДС, ранее отнесенных в зачет в Декларации по НДС, по товарам, работам и услугам, использованных не в целях облагаемого налогом на добавленную стоимость оборота, но для осуществления деятельности, направленной на получение дохода</t>
  </si>
  <si>
    <t>Сумма оплаченного НДС, 12 %</t>
  </si>
  <si>
    <t>Наименование ТМЗ, выполненных работ, оказанных услуг</t>
  </si>
  <si>
    <t>Основание, по которому операция не включается в облагаемый оборот по НДС</t>
  </si>
  <si>
    <t>Стоимость ТМЗ, выполненных работ, оказанных услуг (без НДС)</t>
  </si>
  <si>
    <t>Наименование показателя, наименование контрагента и № и дата договора займа</t>
  </si>
  <si>
    <r>
      <t>Сумма собственного капитала по состоянию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на конец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каждого месяца            ( </t>
    </r>
    <r>
      <rPr>
        <b/>
        <sz val="9"/>
        <color theme="1"/>
        <rFont val="Calibri"/>
        <family val="2"/>
        <charset val="204"/>
        <scheme val="minor"/>
      </rPr>
      <t xml:space="preserve">СК </t>
    </r>
    <r>
      <rPr>
        <sz val="9"/>
        <color theme="1"/>
        <rFont val="Calibri"/>
        <family val="2"/>
        <charset val="204"/>
        <scheme val="minor"/>
      </rPr>
      <t>)</t>
    </r>
  </si>
  <si>
    <r>
      <t xml:space="preserve">Максимальная сумма обязательств в месяце, кроме обязательств по: налогам, сборам и иным обязательным платежам в бюджет; зарплате и иным доходам работников; доходам будущих  периодов, за исключением доходов от взаимосвязанной стороны; вознаграждениям и комиссиям; дивидендам.     ( </t>
    </r>
    <r>
      <rPr>
        <b/>
        <sz val="9"/>
        <color theme="1"/>
        <rFont val="Calibri"/>
        <family val="2"/>
        <charset val="204"/>
        <scheme val="minor"/>
      </rPr>
      <t>СО )</t>
    </r>
  </si>
  <si>
    <r>
      <t>Б.</t>
    </r>
    <r>
      <rPr>
        <sz val="9"/>
        <color theme="1"/>
        <rFont val="Calibri"/>
        <family val="2"/>
        <charset val="204"/>
        <scheme val="minor"/>
      </rPr>
      <t xml:space="preserve"> Сумма вознаграждения, выплачиваемого взаимосвязанной стороне, за исключением сумм, включенных в показатель Д.(тенге)</t>
    </r>
  </si>
  <si>
    <r>
      <t xml:space="preserve">В. </t>
    </r>
    <r>
      <rPr>
        <sz val="9"/>
        <color theme="1"/>
        <rFont val="Calibri"/>
        <family val="2"/>
        <charset val="204"/>
        <scheme val="minor"/>
      </rPr>
      <t>Сумма вознаграждения, выплачиваемая лицам, зарегистрированным в государстве с льготным налогообложением, определяемым в соответствии со ст.224 НК РК, за исключением сумм, включенных в показатель Б (тенге)</t>
    </r>
  </si>
  <si>
    <r>
      <t>Д.</t>
    </r>
    <r>
      <rPr>
        <sz val="9"/>
        <color theme="1"/>
        <rFont val="Calibri"/>
        <family val="2"/>
        <charset val="204"/>
        <scheme val="minor"/>
      </rPr>
      <t xml:space="preserve"> Сумма вознаграждений за кредиты (займы), выдаваемые кредитным товариществом, созданным в РК (тенге)</t>
    </r>
  </si>
  <si>
    <r>
      <t xml:space="preserve">А. </t>
    </r>
    <r>
      <rPr>
        <sz val="9"/>
        <color theme="1"/>
        <rFont val="Calibri"/>
        <family val="2"/>
        <charset val="204"/>
        <scheme val="minor"/>
      </rPr>
      <t>Сумма прочих вознаграждений, определенных статьей 12 НК РК, не отраженных в пунктах Б,В,Г,Д. В суммы вознаграждений не засчитываются вознаграждения по кредитам (займам), полученных на строительство и начисленные в период строительства (тенге).</t>
    </r>
  </si>
  <si>
    <r>
      <t xml:space="preserve">Г. </t>
    </r>
    <r>
      <rPr>
        <sz val="9"/>
        <color theme="1"/>
        <rFont val="Calibri"/>
        <family val="2"/>
        <charset val="204"/>
        <scheme val="minor"/>
      </rPr>
      <t>Сумма вознаграждения, выплачиваемого независимой стороне по займам, предоставленным под депозит или обеспеченную гарантию, поручительство или иной формы обеспечения, за исключением сумм, включенных в показатель В.(тенге)</t>
    </r>
  </si>
  <si>
    <t>ИТОГО сумма</t>
  </si>
  <si>
    <t>Сумма расходов по вознаграждениям за год</t>
  </si>
  <si>
    <r>
      <rPr>
        <b/>
        <sz val="10"/>
        <rFont val="Times New Roman(K)"/>
        <charset val="204"/>
      </rPr>
      <t>ИТОГО</t>
    </r>
    <r>
      <rPr>
        <sz val="10"/>
        <rFont val="Times New Roman(K)"/>
        <charset val="204"/>
      </rPr>
      <t xml:space="preserve"> сумма вознаграждений по видам  </t>
    </r>
    <r>
      <rPr>
        <b/>
        <sz val="10"/>
        <rFont val="Times New Roman(K)"/>
        <charset val="204"/>
      </rPr>
      <t>А, Б, В, Г, Д</t>
    </r>
  </si>
  <si>
    <t xml:space="preserve">* ПК * (итог гр.4 + итог гр.5 + итог гр.6) = </t>
  </si>
  <si>
    <r>
      <t>(А + Д) + (СК/СО) * (ПК) * (Б + В + Г)= (</t>
    </r>
    <r>
      <rPr>
        <sz val="12"/>
        <color rgb="FF000000"/>
        <rFont val="Times New Roman"/>
        <family val="1"/>
        <charset val="204"/>
      </rPr>
      <t xml:space="preserve">Итог гр.8 + Итог гр.7) + (ср.год.остатки гр.2/ ср.год.остатки гр.3) * </t>
    </r>
  </si>
  <si>
    <t>Вид представительских расходов</t>
  </si>
  <si>
    <t>Обоснование (№ и дата приказа на проведение представительских мероприятий)</t>
  </si>
  <si>
    <t>ИТОГО представительских расходов</t>
  </si>
  <si>
    <r>
      <rPr>
        <b/>
        <sz val="10"/>
        <rFont val="Times New Roman(K)"/>
        <charset val="204"/>
      </rPr>
      <t>Справочно</t>
    </r>
    <r>
      <rPr>
        <sz val="10"/>
        <rFont val="Times New Roman(K)"/>
        <family val="1"/>
      </rPr>
      <t>: Сумма расходов по доходам работников за налоговый период</t>
    </r>
  </si>
  <si>
    <t>1 % от суммы расходов по доходам работников</t>
  </si>
  <si>
    <t>Дата отнесения на доходы</t>
  </si>
  <si>
    <t>Сумма сомнительного требования, включенная в доход, тенге</t>
  </si>
  <si>
    <t>Дата и основание возникновения сомнительного требования</t>
  </si>
  <si>
    <t>Сумма сомнительного требования, относимая на вычеты (тенге)</t>
  </si>
  <si>
    <t>Примечания</t>
  </si>
  <si>
    <t>ВСЕГО доходов от реализации  (Строка 220.00.001)</t>
  </si>
  <si>
    <t>Показатели</t>
  </si>
  <si>
    <t>В Е Д О М О С Т Ь</t>
  </si>
  <si>
    <t>Фамилия, имя, отчество</t>
  </si>
  <si>
    <t>Должность</t>
  </si>
  <si>
    <t>Удержано из зарплаты</t>
  </si>
  <si>
    <t>ИТОГО к выдаче на руки</t>
  </si>
  <si>
    <t>Начислено соцналога</t>
  </si>
  <si>
    <t>Начислено соцотчислений</t>
  </si>
  <si>
    <t>За отраб. время или выполн. работы</t>
  </si>
  <si>
    <t>Дополнительные выплаты</t>
  </si>
  <si>
    <t>ИТОГО начислено</t>
  </si>
  <si>
    <t>ИТОГО удержано</t>
  </si>
  <si>
    <t>Облагаемый доход</t>
  </si>
  <si>
    <t>Руководитель (индивидуальный предприниматель) _____________________</t>
  </si>
  <si>
    <t>фамилия,имя,отчество</t>
  </si>
  <si>
    <t>Главный бухгалтер  ________________________________              ____________________</t>
  </si>
  <si>
    <t xml:space="preserve">                                    фамилия,имя,отчество                                                                  подпись</t>
  </si>
  <si>
    <t xml:space="preserve">Премия, доплаты </t>
  </si>
  <si>
    <t xml:space="preserve">Заявленный доход индивидуального предпринимателя   за 1 квартал </t>
  </si>
  <si>
    <t xml:space="preserve">  за 2 квартал</t>
  </si>
  <si>
    <t xml:space="preserve">  за 3 квартал</t>
  </si>
  <si>
    <t xml:space="preserve">  за 4 квартал</t>
  </si>
  <si>
    <t>ИТОГО за год</t>
  </si>
  <si>
    <t>1МРП в м-ц</t>
  </si>
  <si>
    <t>2 МРП в м-ц</t>
  </si>
  <si>
    <t>Сведения о заявленном доходе ИП и его налогообложении</t>
  </si>
  <si>
    <t>Наименование налогов и прочих платежей в бюджет</t>
  </si>
  <si>
    <t>Исчислено, начислено и не уплачено в предыдущий период</t>
  </si>
  <si>
    <t>Исчислено, начислено в текущем периоде</t>
  </si>
  <si>
    <t>Уплачено в текущем периоде</t>
  </si>
  <si>
    <t>Налог на автотранспорт</t>
  </si>
  <si>
    <t>Плата за аренду земли</t>
  </si>
  <si>
    <t>Излишне уплачено в предыдущем периоде</t>
  </si>
  <si>
    <t>Наименование банка</t>
  </si>
  <si>
    <t>Общая сумма займа</t>
  </si>
  <si>
    <t>Сумма погашения займа, принимаемая на вычеты за отчетный период</t>
  </si>
  <si>
    <t>Наименование контрагента, которому  были сделана оплата</t>
  </si>
  <si>
    <t>Вид медицинских услуг, за которые была произведена оплата</t>
  </si>
  <si>
    <t>Наименование и реквизиты документа, по которому была произведена оплата</t>
  </si>
  <si>
    <t>Обоснование оплаченных услуг (рецепт, выписанный на имя ИП;  заключение врача, выданного ИП и т.п.)</t>
  </si>
  <si>
    <t xml:space="preserve">Сумма  оплаты за медицинские услуги, принимаемая на вычеты </t>
  </si>
  <si>
    <t>Фамилия И.О. командированного работника и дата командировки</t>
  </si>
  <si>
    <t>Расходы на проживание</t>
  </si>
  <si>
    <t>Всего</t>
  </si>
  <si>
    <t xml:space="preserve">в т.ч. сверх нормы </t>
  </si>
  <si>
    <t>Виды расходов</t>
  </si>
  <si>
    <t>Прочие расходы</t>
  </si>
  <si>
    <t>ИТОГО командировочных расходов</t>
  </si>
  <si>
    <t>Командировки в пределах РК</t>
  </si>
  <si>
    <t>в т.ч.относящихся на вычеты                               (гр.8 - гр.6)</t>
  </si>
  <si>
    <t>ИТОГО командировочных расходов в пределах РК</t>
  </si>
  <si>
    <t>Командировки за пределами РК</t>
  </si>
  <si>
    <t>ИТОГО командировочные расходы за пределами РК</t>
  </si>
  <si>
    <t>Сумма сомнительного обязательства, включенная в доход</t>
  </si>
  <si>
    <t>Дата и основание выплаты</t>
  </si>
  <si>
    <t xml:space="preserve">Сумма выплаты, относимая на вычеты </t>
  </si>
  <si>
    <t>Наименование прочих расходов (вид расходов)</t>
  </si>
  <si>
    <t>Обоснование законности вычетов в соответствии с НК РК</t>
  </si>
  <si>
    <t>Наименование и реквизиты документа, подтв.расходы</t>
  </si>
  <si>
    <t>Расходы на погребение родственника</t>
  </si>
  <si>
    <t>Копия свидетельства о смерти</t>
  </si>
  <si>
    <t>Расходы на рождение ребенка</t>
  </si>
  <si>
    <t>Копия свидетельства о рождении</t>
  </si>
  <si>
    <t>Расходы на оплату курсов по повышению квалификации ИП или наемных работников ИП, произведенных за счет средств ИП</t>
  </si>
  <si>
    <t>Счета-фактуры обучающей организации и документ, подтверждающий оплату счетов</t>
  </si>
  <si>
    <t>Расходы по проведению гарантийного ремонта ранее реализованных товаров</t>
  </si>
  <si>
    <t>Акт выполненных работ по гарантийному обязательству</t>
  </si>
  <si>
    <t>(расшифровка всех прочих расходов, которые были произведены в отчетном году и по действующему НК относятся на вычеты)</t>
  </si>
  <si>
    <t>Наименование покупателей и заказчиков</t>
  </si>
  <si>
    <t>Реквизиты международного договора</t>
  </si>
  <si>
    <t>№ и дата письма (акта проверки) налогового органа</t>
  </si>
  <si>
    <t>Наименование товара, работ, услуг</t>
  </si>
  <si>
    <t>Ед-ца измер.</t>
  </si>
  <si>
    <t>Объем</t>
  </si>
  <si>
    <t>Цена по договору</t>
  </si>
  <si>
    <t>Цена по ЗРК «О транф. ценообразов.</t>
  </si>
  <si>
    <r>
      <t xml:space="preserve">Корректировка 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« + » </t>
    </r>
    <r>
      <rPr>
        <b/>
        <sz val="9"/>
        <color theme="1"/>
        <rFont val="Times New Roman"/>
        <family val="1"/>
        <charset val="204"/>
      </rPr>
      <t>если гр.9 больше гр.8, то (гр.9-гр.8)*гр.7)</t>
    </r>
  </si>
  <si>
    <t>а) Превышение расходов над доходами при эксплуатации объектов социальной сферы, используемых при осуществлении деятельности по организации общественного питания работников, дошкольного воспитания и обучения, социальной защиты и социального обеспечения детей, престарелых и инвалидов:</t>
  </si>
  <si>
    <t>Понесенные расходы по видам</t>
  </si>
  <si>
    <t>Наименование расходов</t>
  </si>
  <si>
    <t>Полученные доходы по видам</t>
  </si>
  <si>
    <t>Сумма доходов</t>
  </si>
  <si>
    <t>А. ИТОГО расходов</t>
  </si>
  <si>
    <t>В. ИТОГО доходов</t>
  </si>
  <si>
    <t>б). Стоимость имущества, переданного некоммерческим организациям и организациям, осуществляющим деятельность в социальной сфере, на безвозмездной основе, спонсорская и благотворительная помощь</t>
  </si>
  <si>
    <t>Наименование имущества переданного безвозмездно, в качестве спонсорской или благотворительной помощи</t>
  </si>
  <si>
    <t>Основание для передачи (№ и дата приказа ИП)</t>
  </si>
  <si>
    <t>Балансовая стоимость безвозмездно переданного имущества, оказанной спонсорской и благотворительной помощи ( тенге)</t>
  </si>
  <si>
    <t>Безвозмездно переданное имущество</t>
  </si>
  <si>
    <t>Спонсорская помощь</t>
  </si>
  <si>
    <t>Благотворительная помощь</t>
  </si>
  <si>
    <t xml:space="preserve">ИТОГО  </t>
  </si>
  <si>
    <t>1.</t>
  </si>
  <si>
    <t>2.</t>
  </si>
  <si>
    <t>3.</t>
  </si>
  <si>
    <t xml:space="preserve">4. </t>
  </si>
  <si>
    <t>ИНН</t>
  </si>
  <si>
    <t>ИТОГО за год сумма реализации через мелкооптовую торговлю</t>
  </si>
  <si>
    <t>Суммовая разница, полученная при конвертации валюты</t>
  </si>
  <si>
    <r>
      <t xml:space="preserve">Среднегодовые остатки </t>
    </r>
    <r>
      <rPr>
        <b/>
        <sz val="10"/>
        <rFont val="Times New Roman(K)"/>
        <charset val="204"/>
      </rPr>
      <t xml:space="preserve">СК </t>
    </r>
    <r>
      <rPr>
        <sz val="10"/>
        <rFont val="Times New Roman(K)"/>
        <family val="1"/>
      </rPr>
      <t xml:space="preserve">и </t>
    </r>
    <r>
      <rPr>
        <b/>
        <sz val="10"/>
        <rFont val="Times New Roman(K)"/>
        <charset val="204"/>
      </rPr>
      <t xml:space="preserve">СО </t>
    </r>
    <r>
      <rPr>
        <sz val="10"/>
        <rFont val="Times New Roman(K)"/>
        <family val="1"/>
      </rPr>
      <t>( строка ИТОГО / 12)</t>
    </r>
  </si>
  <si>
    <t>Плата за эмиссии в окружающую среду</t>
  </si>
  <si>
    <t>Наименование контрагента, получившего имущество на безвозмездной основе, спонсорскую или благотворительную помощь.    Его БИН (ИИН)</t>
  </si>
  <si>
    <t xml:space="preserve">Индивидуальный  предприниматель </t>
  </si>
  <si>
    <t xml:space="preserve">Налоговый период  </t>
  </si>
  <si>
    <t>Индивидуальный  предприниматель</t>
  </si>
  <si>
    <t xml:space="preserve">по НАЧИСЛЕНИЮ ОПЛАТЫ ТРУДА  за    весь   </t>
  </si>
  <si>
    <t>МЗП</t>
  </si>
  <si>
    <t>МРП</t>
  </si>
  <si>
    <t xml:space="preserve">Облагаемый доход        </t>
  </si>
  <si>
    <r>
      <t xml:space="preserve">Соцналог к оплате  </t>
    </r>
    <r>
      <rPr>
        <sz val="8"/>
        <rFont val="Arial"/>
        <family val="2"/>
        <charset val="204"/>
      </rPr>
      <t>(гр 20 - гр 22) (если отриц.число, тогда = 0)</t>
    </r>
  </si>
  <si>
    <t>Приложение 2</t>
  </si>
  <si>
    <t>Республики Казахстан</t>
  </si>
  <si>
    <t>Налоговый регистр</t>
  </si>
  <si>
    <t>по определению стоимостных балансов групп (подгрупп)</t>
  </si>
  <si>
    <t>фиксированных активов и последующим расходам по</t>
  </si>
  <si>
    <t>фиксированным активам</t>
  </si>
  <si>
    <t>Амортизационные отчисления и другие вычеты по фиксированным активам</t>
  </si>
  <si>
    <t>№ п/п</t>
  </si>
  <si>
    <t>Наименование стоимостных показателей и 
вычетов</t>
  </si>
  <si>
    <t>Всего по фиксированным активам</t>
  </si>
  <si>
    <t>Стоимостный баланс подгрупп (групп) на
 начало налогового периода</t>
  </si>
  <si>
    <t>Стоимость поступивших фиксированных
активов подгрупп (групп)</t>
  </si>
  <si>
    <t>Стоимость выбывших фиксированных
 активов подгрупп (групп)</t>
  </si>
  <si>
    <t>Последующие расходы, относимые на
 увеличение стоимостного баланса подгрупп (групп)</t>
  </si>
  <si>
    <t>Стоимостный баланс подгрупп (групп) на 
конец налогового периода</t>
  </si>
  <si>
    <t>Амортизационные отчисления</t>
  </si>
  <si>
    <t>Величина стоимостного баланса группы
 (II, III, IV) при выбытии всех фиксированных активов</t>
  </si>
  <si>
    <t>Стоимостный баланс подгрупп (групп) на
конец налогового периода с учетом корректировок</t>
  </si>
  <si>
    <t>Расшифровка амортизационных отчислений и других вычетов по фиксированным активам</t>
  </si>
  <si>
    <t>Код фиксированных 
активов в соответствии с ГК РК КОФ*</t>
  </si>
  <si>
    <t>№
 группы</t>
  </si>
  <si>
    <t>Предельная норма амортизационных отчислений (%)</t>
  </si>
  <si>
    <t>Применяемая норма амортизационных отчислений (%)</t>
  </si>
  <si>
    <t>Стоимостные балансы подгрупп 
(групп) на начало налогового периода</t>
  </si>
  <si>
    <t>Стоимость поступивших
 фиксированных активов подгруппы (группы)</t>
  </si>
  <si>
    <t>Стоимость выбывших 
фиксированных активов подгруппы (группы)</t>
  </si>
  <si>
    <t>Здания, строения (за исключением нефтяных, газовых скважин и передаточных устройств)</t>
  </si>
  <si>
    <t>ИТОГО (строка заполняется только по итогу формы):</t>
  </si>
  <si>
    <t>Последующие расходы,
 относимые на вычеты</t>
  </si>
  <si>
    <t>Последующие расходы,
 относимые на увеличение  стоимостного баланса подгруппы(группы)</t>
  </si>
  <si>
    <t>Стоимостные 
балансы подгрупп (групп) на конец налогового периода</t>
  </si>
  <si>
    <t>Амортизационные 
отчисления</t>
  </si>
  <si>
    <t>Величина 
стоимостного баланса группы (II, III, IV) при выбытии всех фиксированных активов</t>
  </si>
  <si>
    <t>Величина
 стоимостного баланса подгрупп (групп) менее 300 месячных расчетных показателей</t>
  </si>
  <si>
    <t>Стоимостные балансы
 подгрупп (групп) на конец налогового периода с учетом корректировок</t>
  </si>
  <si>
    <t xml:space="preserve">Амортизационные отчисления по фиксированным активам, впервые введенным 
в эксплуатацию на территории Республики Казахстан
</t>
  </si>
  <si>
    <t>Код фиксированных 
активов в соответствии с ГК РК КОФ</t>
  </si>
  <si>
    <t>Дата 
ввода</t>
  </si>
  <si>
    <t>Предельная
 норма амортизационных отчислений, (%)</t>
  </si>
  <si>
    <t>Применяемая норма
 амортизационных отчислений, (%)</t>
  </si>
  <si>
    <t>Двойная 
норма амортизационных отчислений,(%)</t>
  </si>
  <si>
    <t>Сумма поступивших
 фиксированных активов</t>
  </si>
  <si>
    <t>Остаточная
 стоимость фиксированных активов</t>
  </si>
  <si>
    <t>Дата выбытия
 фиксированного актива</t>
  </si>
  <si>
    <t>*ГК РК КОФ - Государственный классификатор Республики Казахстан Классификатор основных фондов</t>
  </si>
  <si>
    <t>______________________________________________________________________</t>
  </si>
  <si>
    <t>(Ф.И.О., подпись руководителя (налогоплательщика), печать)</t>
  </si>
  <si>
    <t>_____________________________________________________________________</t>
  </si>
  <si>
    <t>(Ф.И.О., подпись главного бухгалтера)</t>
  </si>
  <si>
    <t>_______________________________________________________________________</t>
  </si>
  <si>
    <t>(Ф.И.О., подпись лица, ответственного за составление налогового регистра)</t>
  </si>
  <si>
    <t>(Дата составления налогового регистра)</t>
  </si>
  <si>
    <t xml:space="preserve">2. Ф.И.О. или наименование налогоплательщика </t>
  </si>
  <si>
    <t xml:space="preserve">3. Налоговый период </t>
  </si>
  <si>
    <t>Компьютеры, програмные обеспечения и оборудование для обработки информации</t>
  </si>
  <si>
    <t>Здания, сооружения (за 
исключением нефтяных, газовых скважин и передаточных устройств)</t>
  </si>
  <si>
    <t>Машины и оборудование (за исключением машин и оборудования нефтегазодобычи, а также компьютеров)</t>
  </si>
  <si>
    <t>Фиксированные активы, не включенные в другие группы (в том числе машины и оборудование нефтегазодобычи)</t>
  </si>
  <si>
    <t>Амортизационные
 отчисления, подлежащие на вычеты в пределах двойной нормы амортизации</t>
  </si>
  <si>
    <t>Оставшиеся группы фиксированных активов (далее по тексту,  ФА)</t>
  </si>
  <si>
    <t>ИТОГО   II  группа ФА:</t>
  </si>
  <si>
    <t>ИТОГО    III   группа ФА:</t>
  </si>
  <si>
    <t>ИТОГО    I    группа ФА :</t>
  </si>
  <si>
    <t>ИТОГО   IV   группа ФА:</t>
  </si>
  <si>
    <t>(Расшифровать ФА  по подгруппам)</t>
  </si>
  <si>
    <t>Наименование подгрупп (по Iгруппе) или групп (по II, III,IV группам) фиксированных активов</t>
  </si>
  <si>
    <t>Итого</t>
  </si>
  <si>
    <t>(указать контрагентов-покупателей)</t>
  </si>
  <si>
    <t>(указать контрагентов-арендаторов)</t>
  </si>
  <si>
    <t>Исчисленная сумма</t>
  </si>
  <si>
    <t>Взносы на ОСМС за ИП</t>
  </si>
  <si>
    <t>обл.доход</t>
  </si>
  <si>
    <t>взносы</t>
  </si>
  <si>
    <t>доход</t>
  </si>
  <si>
    <t>ОПВ</t>
  </si>
  <si>
    <t xml:space="preserve">СО </t>
  </si>
  <si>
    <t>ОПВ за ИП</t>
  </si>
  <si>
    <t>заявленный</t>
  </si>
  <si>
    <t>база</t>
  </si>
  <si>
    <t>сумма</t>
  </si>
  <si>
    <t>Соцналог за ИП начисленный</t>
  </si>
  <si>
    <t>СО за ИП</t>
  </si>
  <si>
    <t xml:space="preserve">сумма </t>
  </si>
  <si>
    <t>Соц.налог за ИП  к уплате</t>
  </si>
  <si>
    <t>Начислено зарплаты за год</t>
  </si>
  <si>
    <t>Социальный налог</t>
  </si>
  <si>
    <t>Плата за размещение наружной рекламы</t>
  </si>
  <si>
    <t>ИТОГО вычетов по фиксированным активам</t>
  </si>
  <si>
    <t>номер</t>
  </si>
  <si>
    <t>дата</t>
  </si>
  <si>
    <t xml:space="preserve">  Отдельная категория налогоплательщика в соответствии со статьей 40 НК РК (укажите Х )</t>
  </si>
  <si>
    <t xml:space="preserve"> доверительный управляющий</t>
  </si>
  <si>
    <t>учредитель доверительного управления</t>
  </si>
  <si>
    <t>05</t>
  </si>
  <si>
    <r>
      <t xml:space="preserve">  Признак резидентства                                                         (укажите </t>
    </r>
    <r>
      <rPr>
        <b/>
        <sz val="10"/>
        <rFont val="Times New Roman(K)"/>
        <charset val="204"/>
      </rPr>
      <t xml:space="preserve">Х </t>
    </r>
    <r>
      <rPr>
        <sz val="10"/>
        <rFont val="Times New Roman(K)"/>
        <charset val="204"/>
      </rPr>
      <t>в соответствующей ячейке)</t>
    </r>
  </si>
  <si>
    <r>
      <t xml:space="preserve">Предоставленные приложения                                                        (Укажите  </t>
    </r>
    <r>
      <rPr>
        <b/>
        <sz val="10"/>
        <rFont val="Times New Roman(K)"/>
        <charset val="204"/>
      </rPr>
      <t>Х</t>
    </r>
    <r>
      <rPr>
        <sz val="10"/>
        <rFont val="Times New Roman(K)"/>
        <charset val="204"/>
      </rPr>
      <t xml:space="preserve"> в соответствующей ячейке):</t>
    </r>
  </si>
  <si>
    <t xml:space="preserve">Доход от прироста стоимости                                                                                                                 </t>
  </si>
  <si>
    <t xml:space="preserve">Корректировка дохода  индивидуального предпринимателя, полученного совокупно за налоговый период, в соответствии с пунктом 1 статьи 241 Налогового кодекса                                                                                                                                                                    </t>
  </si>
  <si>
    <t>І</t>
  </si>
  <si>
    <t>ІІ</t>
  </si>
  <si>
    <t>Сумма НДС, относимая на вычеты по основаниям, установленных пунктом 9 статьи 243 Налогового кодекса</t>
  </si>
  <si>
    <t>220.00.022</t>
  </si>
  <si>
    <t>220.00.023</t>
  </si>
  <si>
    <t>220.00.024</t>
  </si>
  <si>
    <t>220.00.025</t>
  </si>
  <si>
    <t>ІІІ</t>
  </si>
  <si>
    <r>
      <t xml:space="preserve">Уменьшение облагаемого дохода индивидуального предпринимателя   в соответствии со статьей 288 Налогового кодекса, в том числе: </t>
    </r>
    <r>
      <rPr>
        <sz val="10"/>
        <rFont val="Times New Roman(K)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</si>
  <si>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220.00.042</t>
  </si>
  <si>
    <t>220.00.043</t>
  </si>
  <si>
    <t>220.00.044</t>
  </si>
  <si>
    <t>220.00.045</t>
  </si>
  <si>
    <t>№</t>
  </si>
  <si>
    <t xml:space="preserve">Вид дохода, наименование показателей (наименование контрагента, № и дата документа) </t>
  </si>
  <si>
    <t>Доход от прироста стоимости (гр.2-гр.3, при положительном результате)</t>
  </si>
  <si>
    <t>Убыток от реализации (гр.2-гр.3, при отрицательном результате)</t>
  </si>
  <si>
    <t>Реализация земельных участков -всего</t>
  </si>
  <si>
    <r>
      <t xml:space="preserve">в т.ч. </t>
    </r>
    <r>
      <rPr>
        <b/>
        <sz val="10"/>
        <rFont val="Times New Roman"/>
        <family val="1"/>
        <charset val="204"/>
      </rPr>
      <t>-.</t>
    </r>
  </si>
  <si>
    <t>Реализация объектов незавершенного строительства -всего</t>
  </si>
  <si>
    <t>Реализация неустановленного оборудования -всего</t>
  </si>
  <si>
    <t>4.</t>
  </si>
  <si>
    <t>Реализация ЦБ (кроме долговых ЦБ) и доли участия -всего (1+2+3)</t>
  </si>
  <si>
    <r>
      <t xml:space="preserve">в т.ч. </t>
    </r>
    <r>
      <rPr>
        <b/>
        <sz val="10"/>
        <rFont val="Times New Roman"/>
        <family val="1"/>
        <charset val="204"/>
      </rPr>
      <t>1.Акции и доли участия</t>
    </r>
    <r>
      <rPr>
        <sz val="10"/>
        <rFont val="Times New Roman"/>
        <family val="1"/>
        <charset val="204"/>
      </rPr>
      <t xml:space="preserve"> в юридическом лице - всего</t>
    </r>
  </si>
  <si>
    <t xml:space="preserve">                   из них: (перечисляются все контрагенты по реализации и участию)</t>
  </si>
  <si>
    <r>
      <t xml:space="preserve">          </t>
    </r>
    <r>
      <rPr>
        <b/>
        <sz val="10"/>
        <rFont val="Times New Roman"/>
        <family val="1"/>
        <charset val="204"/>
      </rPr>
      <t>2.ЦБ, реализованные на открытых торгах</t>
    </r>
    <r>
      <rPr>
        <sz val="10"/>
        <rFont val="Times New Roman"/>
        <family val="1"/>
        <charset val="204"/>
      </rPr>
      <t>, находящихся на ФБ, функционирующей на территории РК - всего</t>
    </r>
  </si>
  <si>
    <t xml:space="preserve">                   из них: (перечисляются все контрагенты по реализации)</t>
  </si>
  <si>
    <r>
      <t xml:space="preserve">          </t>
    </r>
    <r>
      <rPr>
        <b/>
        <sz val="10"/>
        <rFont val="Times New Roman"/>
        <family val="1"/>
        <charset val="204"/>
      </rPr>
      <t>3.Прочие ЦБ</t>
    </r>
    <r>
      <rPr>
        <sz val="10"/>
        <rFont val="Times New Roman"/>
        <family val="1"/>
        <charset val="204"/>
      </rPr>
      <t xml:space="preserve"> - всего</t>
    </r>
  </si>
  <si>
    <t>5.</t>
  </si>
  <si>
    <t>Реализация доли участия, за исключением доли участия в ЮЛ, созданном в соответствии с ЗКР - всего</t>
  </si>
  <si>
    <t>в т.ч. (перечисляется по каждому контрагенту)</t>
  </si>
  <si>
    <t>6.</t>
  </si>
  <si>
    <t>Передача активов, ЦБ и доли участия в уставный капитал - всего</t>
  </si>
  <si>
    <t>7.</t>
  </si>
  <si>
    <t>Передача активов, ЦБ и доли участия в результате реорганизации путем слияния, присоединения, разделения или выделения - всего</t>
  </si>
  <si>
    <t>8.</t>
  </si>
  <si>
    <t>в т.ч. (перечисляется по каждому  активу)</t>
  </si>
  <si>
    <t>Реализация прочих активов, не подлежащих амортизации - всего</t>
  </si>
  <si>
    <t>Реализация ОС, стоимость которых полностью отнесена на вычеты на основании НК РК, действовавшего до 1.01.2000г  - всего</t>
  </si>
  <si>
    <t>ИТОГО сумма по графам 4 и 5</t>
  </si>
  <si>
    <t>Амортизация дисконта (премии)</t>
  </si>
  <si>
    <t>Балансовая стоимость (гр.3 - гр.4)</t>
  </si>
  <si>
    <t>Доход от прироста стоимости (гр.2-гр.5, при положительном результате)</t>
  </si>
  <si>
    <t>Убыток от реализации (гр.2-гр.5, при отрицательном результате)</t>
  </si>
  <si>
    <t>Реализация  долговых ценных бумаг (ДЦБ) -всего (1+2+3+4)</t>
  </si>
  <si>
    <r>
      <t xml:space="preserve">          </t>
    </r>
    <r>
      <rPr>
        <b/>
        <sz val="10"/>
        <rFont val="Times New Roman"/>
        <family val="1"/>
        <charset val="204"/>
      </rPr>
      <t>1.Облигации, реализованные на открытых торгах</t>
    </r>
    <r>
      <rPr>
        <sz val="10"/>
        <rFont val="Times New Roman"/>
        <family val="1"/>
        <charset val="204"/>
      </rPr>
      <t>, находящихся на ФБ, функционирующей на территории РК - всего</t>
    </r>
  </si>
  <si>
    <r>
      <t xml:space="preserve">          </t>
    </r>
    <r>
      <rPr>
        <b/>
        <sz val="10"/>
        <rFont val="Times New Roman"/>
        <family val="1"/>
        <charset val="204"/>
      </rPr>
      <t>2.Государственные эмиссионные ЦБ</t>
    </r>
    <r>
      <rPr>
        <sz val="10"/>
        <rFont val="Times New Roman"/>
        <family val="1"/>
        <charset val="204"/>
      </rPr>
      <t xml:space="preserve"> - всего</t>
    </r>
  </si>
  <si>
    <r>
      <t xml:space="preserve">           </t>
    </r>
    <r>
      <rPr>
        <b/>
        <sz val="10"/>
        <rFont val="Times New Roman"/>
        <family val="1"/>
        <charset val="204"/>
      </rPr>
      <t>3.Агентские облигации</t>
    </r>
    <r>
      <rPr>
        <sz val="10"/>
        <rFont val="Times New Roman"/>
        <family val="1"/>
        <charset val="204"/>
      </rPr>
      <t xml:space="preserve"> - всего</t>
    </r>
  </si>
  <si>
    <r>
      <t xml:space="preserve">           </t>
    </r>
    <r>
      <rPr>
        <b/>
        <sz val="10"/>
        <rFont val="Times New Roman"/>
        <family val="1"/>
        <charset val="204"/>
      </rPr>
      <t>4.Прочие долговын ценные бумаги</t>
    </r>
    <r>
      <rPr>
        <sz val="10"/>
        <rFont val="Times New Roman"/>
        <family val="1"/>
        <charset val="204"/>
      </rPr>
      <t xml:space="preserve"> - всего</t>
    </r>
  </si>
  <si>
    <t>Передача ДЦБ в качестве вклада в уставный капитал - всего</t>
  </si>
  <si>
    <t>Передача ДЦБ  в результате реорганизации путем слияния, присоединения, разделения или выделения - всего</t>
  </si>
  <si>
    <t>IІ. "Доход от прироста стоимости долговых ЦБ"</t>
  </si>
  <si>
    <t>ИТОГО сумма по графам 6 и 7</t>
  </si>
  <si>
    <t>Всего по регистру, сумма по строкам 1+2+3  (составляющая строки 100.00.002.= Итого гр.6 -  гр.7)</t>
  </si>
  <si>
    <t>ВСЕГО по НАЛОГОВОМУ РЕГИСТРУ  (строка 220.00.002)</t>
  </si>
  <si>
    <t>Статья 244 НК РК, предусматривает отнесение на вычеты полной суммы суточных, однако, так как ИП имеет совокупный доход, и его командировочные расходы не обложены ранее ИПН, превышение суммы суточных по сравнению с нормативом, относится в данную строку.</t>
  </si>
  <si>
    <t>Сумма превышения  суточных, выплаченная индивидуальному предпринимателю, по сравнению с предусмотреным размером (п.п. 2 п.2 статьи 319 НК РК)</t>
  </si>
  <si>
    <t>Дивиденды, полученные по акциям АО и участниками ТОО</t>
  </si>
  <si>
    <t>(перечисляются все виды доходов физического лица, перечисленного в пункте 1 статьи 241)</t>
  </si>
  <si>
    <t>ВСЕГО сумма корректировкии в соответствии с п.1 ст.241   (Строка 220.00.005)</t>
  </si>
  <si>
    <t>Стоимость работ и услуг, себестоимость ТМЗ, признаваемые последующими расходами  - ВСЕГО (Строка 220.00.011 VI)</t>
  </si>
  <si>
    <t>Сумма соц. налога  (гр19 х 12 мес)</t>
  </si>
  <si>
    <t>Сумма соц. Отчисл.  (гр.21 х 3,5%)</t>
  </si>
  <si>
    <t>Сумма отчислений на ОСМС</t>
  </si>
  <si>
    <t>ВСЕГО (Рабочие +ИП)</t>
  </si>
  <si>
    <t xml:space="preserve">Сумма обязательства, признаваемая доходом(гр.4-гр.5) </t>
  </si>
  <si>
    <t>в т.ч. сумма НДС (отмечается плательщиками НДС. Для неплательщиков НДС показатель = 0)</t>
  </si>
  <si>
    <t>Общая сумма обязательства с НДС</t>
  </si>
  <si>
    <r>
      <t xml:space="preserve">Согласно статьи 246 НК РК  </t>
    </r>
    <r>
      <rPr>
        <b/>
        <sz val="12"/>
        <rFont val="Times New Roman(K)"/>
        <charset val="204"/>
      </rPr>
      <t>ПК (</t>
    </r>
    <r>
      <rPr>
        <sz val="12"/>
        <rFont val="Times New Roman(K)"/>
        <family val="1"/>
      </rPr>
      <t xml:space="preserve">предельный коэффициент) = </t>
    </r>
    <r>
      <rPr>
        <b/>
        <sz val="12"/>
        <rFont val="Times New Roman(K)"/>
        <charset val="204"/>
      </rPr>
      <t>4</t>
    </r>
  </si>
  <si>
    <t>Последующие расходы по фиксированным активам, относимые на увеличение стоимостных балансов групп (подгрупп) в соответствии с п.2 статьи 272 НК</t>
  </si>
  <si>
    <t>Двойная норма амортизационных отчислений в соответствии с п.7 статьи 271 НК</t>
  </si>
  <si>
    <t>Последующие расходы по фиксированным активам, относимые на вычеты по  стоимостным балансам групп (подгрупп) в соответствии с п.1 статьи 272 НК</t>
  </si>
  <si>
    <t>Последующие расходы по арендуемым основным средствам, относимые на вычеты в соответствии с п.5 статьи 272 НК</t>
  </si>
  <si>
    <t>к приказу  Министра финансов</t>
  </si>
  <si>
    <t>от 19 марта 2018 года № 388</t>
  </si>
  <si>
    <t>Ежемесячная сумма добровольных взносов в ЕНПФ по договору</t>
  </si>
  <si>
    <t>Сумма добровольных взносов в ЕНПФ, принимаемая на вычеты за отчетный период</t>
  </si>
  <si>
    <t>Вид налогового вычета</t>
  </si>
  <si>
    <t>Пенсионные выплаты</t>
  </si>
  <si>
    <t xml:space="preserve">Накопитеьное страхование </t>
  </si>
  <si>
    <t xml:space="preserve">Сумма пенсионных выплат или страховой премии, принимаемая на вычеты </t>
  </si>
  <si>
    <t>Период действия договора          (с____ до_____ )</t>
  </si>
  <si>
    <t>п.п. 18) п.1 ст. 341 НК РК</t>
  </si>
  <si>
    <t>Акты списания</t>
  </si>
  <si>
    <t>Расходы на проведение обязательных ежегодных медосмотров сотрудников в соответствии с требованиями Кодекса РК "О здоровье народа и системе здравоохранения"</t>
  </si>
  <si>
    <t>п.1 ст. 243 НК РК</t>
  </si>
  <si>
    <t>п.4 ст. 243 НК РК</t>
  </si>
  <si>
    <t>п.8 ст. 243 НК РК</t>
  </si>
  <si>
    <t>Стоимость товаров, переданных в рекламных целях стоимостью не более 5 МРП за единицу</t>
  </si>
  <si>
    <t>п.13 ст.243 НК РК</t>
  </si>
  <si>
    <t>Членские взносы в Союзы и Ассоциации частных предпринимателей</t>
  </si>
  <si>
    <t>Не выше 1 МРП в год на 1-го ср.спис. работника</t>
  </si>
  <si>
    <t>Членские взносы в НПП "Атамекен"</t>
  </si>
  <si>
    <t>пп. 1) п.10 ст.243 НК РК</t>
  </si>
  <si>
    <t>пп.2) п.10 ст.243 НК РК</t>
  </si>
  <si>
    <t>Расходы на охрану труда и технику безопасности</t>
  </si>
  <si>
    <t>Расходы на осуществление деятельности по организации общественного питания работников, дошкольного воспитания и обучения, социальной защиты и социального обеспечения детей, престарелых и инвалидов.</t>
  </si>
  <si>
    <t xml:space="preserve"> п.5 ст.243 НК РК</t>
  </si>
  <si>
    <t xml:space="preserve"> п.6 ст.243 НК РК</t>
  </si>
  <si>
    <t>пп.1) п.1 ст. 346 НК РК</t>
  </si>
  <si>
    <t>Код вида дохода (из справочника к Правилам)</t>
  </si>
  <si>
    <t>Код страны                (из справочника к Правилам)</t>
  </si>
  <si>
    <t>Сумма начисленных доходов в иностранной валюте</t>
  </si>
  <si>
    <t>Сумма подоходного налога, подлежащего зачету</t>
  </si>
  <si>
    <t>Наименование контрагентоов, от которых  был получен доход</t>
  </si>
  <si>
    <t>Наименование контрагента</t>
  </si>
  <si>
    <t>Код вида международного договора</t>
  </si>
  <si>
    <t>Наименование международного договора</t>
  </si>
  <si>
    <t>Код страны, с которой заключен международный договор</t>
  </si>
  <si>
    <t>Сумма дохода, подлежащая освобождению от налогообложения</t>
  </si>
  <si>
    <t>Вознаграждения по депозитам</t>
  </si>
  <si>
    <t>4 % от суммы облагаемого дохода (после корректировки)</t>
  </si>
  <si>
    <t>Всего итогов по таблицам а) и б)</t>
  </si>
  <si>
    <t>Сумма расходов по бухгалтерскому учету за отчетный год</t>
  </si>
  <si>
    <t>Коэффициент повышения к графе 3 (для отнесения на вычеты)</t>
  </si>
  <si>
    <t>Сумма, относимая  на вычеты</t>
  </si>
  <si>
    <t>п.п. 2) п.1 ст. 341 НК РК</t>
  </si>
  <si>
    <t>Вознаграждения по долговым ценным бумагам</t>
  </si>
  <si>
    <t>Вознаграждения по государственным эмиссионным ценным бумагам и агентским облигациям</t>
  </si>
  <si>
    <t>Доходы по депозитам, размещенным в Исламском банке</t>
  </si>
  <si>
    <t>п.п.3) п.1 ст. 341 НК РК</t>
  </si>
  <si>
    <t>п.п. 4) п.1 ст. 341 НК РК</t>
  </si>
  <si>
    <t>Доход от прироста стоимости при реализации государственных эмиссионных ценных бумаг</t>
  </si>
  <si>
    <t>Доход от прироста стоимости при реализации агентских облигаций</t>
  </si>
  <si>
    <t>п.п.5) п.1 ст. 341 НК РК</t>
  </si>
  <si>
    <t>п.п. 6) п.1 ст. 341 НК РК</t>
  </si>
  <si>
    <t>Дивиденды, если на момент начисления ИП владеет долей участия более трех лет</t>
  </si>
  <si>
    <t>п.п.8) п.1 ст. 341 НК РК</t>
  </si>
  <si>
    <t>Дивиденды и вознаграждения по ценным бумагам, находящимся на момент начисления в списке фондовых бирж</t>
  </si>
  <si>
    <t>п.п.7) п.1 ст. 341 НК РК</t>
  </si>
  <si>
    <t>Выигрыш по одной лотереи в пределах 6-кратного размера  МРП</t>
  </si>
  <si>
    <t>Выплаты в связи с выполнением общественных работ и профессиональным обучением, осуществляемые за счет средств бюджета и (или) грантов в размере не превышающем 12-кратный МРП в год</t>
  </si>
  <si>
    <t>п.п.11) п.1 ст. 341 НК РК</t>
  </si>
  <si>
    <t>п.п.12) п.1 ст. 341 НК РК</t>
  </si>
  <si>
    <t>Экологические выплаты и выплаты в зоне радиоактивного загрязнения</t>
  </si>
  <si>
    <t>п.п.13) п.1 ст. 341 НК РК</t>
  </si>
  <si>
    <t>п.п.25) п.1 ст. 341 НК РК</t>
  </si>
  <si>
    <t>(прочие выплаты, не перечисленные выше и включенные в статью 341 НК РК)</t>
  </si>
  <si>
    <r>
      <rPr>
        <b/>
        <sz val="10"/>
        <rFont val="Times New Roman(K)"/>
        <charset val="204"/>
      </rPr>
      <t>Для справки</t>
    </r>
    <r>
      <rPr>
        <sz val="10"/>
        <rFont val="Times New Roman(K)"/>
        <family val="1"/>
      </rPr>
      <t xml:space="preserve">: В соответствии </t>
    </r>
    <r>
      <rPr>
        <b/>
        <sz val="10"/>
        <rFont val="Times New Roman(K)"/>
        <charset val="204"/>
      </rPr>
      <t>с пунктом 1 статьи 295</t>
    </r>
    <r>
      <rPr>
        <sz val="10"/>
        <rFont val="Times New Roman(K)"/>
        <family val="1"/>
      </rPr>
      <t xml:space="preserve">  НК РК финансовая прибыль контролируемой иностранной компании или финансовая прибыль постоянного учреждения контролируемой иностранной компании  (ПУ КИК) не подлежит налогообложению дважды.</t>
    </r>
  </si>
  <si>
    <t>КИК - контролируемая иностранная компания; ПУ КИК - постоянное учреждение контролируемой иностранной компании</t>
  </si>
  <si>
    <t>Наименованик КИК или ПУ КИК</t>
  </si>
  <si>
    <t>Код страны регистрации</t>
  </si>
  <si>
    <t>Номергосударственной (налоговой) регистрации КИК или ПУ КИК</t>
  </si>
  <si>
    <t>Код иностранной валюты</t>
  </si>
  <si>
    <t>Принятый курс иностранной валюты для пересчета в национальную валюту</t>
  </si>
  <si>
    <t>графа С</t>
  </si>
  <si>
    <t>графа Е</t>
  </si>
  <si>
    <t>графа D</t>
  </si>
  <si>
    <t>графа F</t>
  </si>
  <si>
    <t>графа G</t>
  </si>
  <si>
    <t>графа H</t>
  </si>
  <si>
    <t>графа I</t>
  </si>
  <si>
    <t>графа J</t>
  </si>
  <si>
    <t>графа K</t>
  </si>
  <si>
    <t>графа L</t>
  </si>
  <si>
    <t>графа M</t>
  </si>
  <si>
    <t>графа В</t>
  </si>
  <si>
    <t>Сумма начисленных доходов в национальной валюте (гр.6 * гр.7)</t>
  </si>
  <si>
    <t>Сумма обязательств, признаваемая доходом, тенге</t>
  </si>
  <si>
    <t>Величина стоимостного баланса группы (II, III, IV) при выбытии всех фиксированных активов, кроме реализованных фиксированных активов или бал.ст-ть  неаморт.активов и ФА  I   группы</t>
  </si>
  <si>
    <t>Примечание: На вычеты принимаем сумму оплаченных налогов, но не выше начисленных. То есть гр.7 = (гр.3+гр.6), но  не выше, чем (гр.4 + гр.5)</t>
  </si>
  <si>
    <r>
      <t xml:space="preserve">      заработная плата работников                                                                                    </t>
    </r>
    <r>
      <rPr>
        <b/>
        <sz val="10"/>
        <color rgb="FFFF0000"/>
        <rFont val="Times New Roman(K)"/>
        <charset val="204"/>
      </rPr>
      <t>ВНИМАНИЕ!</t>
    </r>
    <r>
      <rPr>
        <b/>
        <i/>
        <sz val="10"/>
        <color rgb="FFFF0000"/>
        <rFont val="Times New Roman(K)"/>
        <charset val="204"/>
      </rPr>
      <t xml:space="preserve"> </t>
    </r>
    <r>
      <rPr>
        <i/>
        <sz val="10"/>
        <rFont val="Times New Roman(K)"/>
        <charset val="204"/>
      </rPr>
      <t xml:space="preserve">При заполнении строки 220.00. 009 IV необходимо использовать данные ведомостей по начислению заработной платы работникам за отчетный год. Налоговый регистр помещен </t>
    </r>
    <r>
      <rPr>
        <b/>
        <i/>
        <sz val="10"/>
        <rFont val="Times New Roman(K)"/>
        <charset val="204"/>
      </rPr>
      <t>в файле «ФНО 220.00.»  на листе «Зарплата и дох.раб.»</t>
    </r>
  </si>
  <si>
    <t>Сумма добровольных взносов в ЕНПФ, внесенных за отчетный год</t>
  </si>
  <si>
    <t>Расходы на обучение физического лица (не сотрудника ИП) по Договору, на основании которого человек обязуется отработать не менее трех лет после окончания учебы</t>
  </si>
  <si>
    <t>882-кратный размер МРП</t>
  </si>
  <si>
    <t>пп.2) п.1 ст. 346 НК РК</t>
  </si>
  <si>
    <t>САБЫРОВ ЖАНДОС КАЙРАТУЛЫ</t>
  </si>
  <si>
    <t>менеджер</t>
  </si>
  <si>
    <t>продавец</t>
  </si>
  <si>
    <t>повар-кондит.</t>
  </si>
  <si>
    <t>ФИО или наименование налогоплательщика</t>
  </si>
  <si>
    <t>год</t>
  </si>
  <si>
    <t>ФИО (если имеется) или наименование налогоплательшика</t>
  </si>
  <si>
    <t>Индивидуальный предприниматель</t>
  </si>
  <si>
    <t>Дата составления</t>
  </si>
  <si>
    <r>
      <rPr>
        <b/>
        <sz val="10"/>
        <rFont val="Times New Roman(K)"/>
        <charset val="204"/>
      </rPr>
      <t>М.П.</t>
    </r>
    <r>
      <rPr>
        <sz val="10"/>
        <rFont val="Times New Roman(K)"/>
        <family val="1"/>
      </rPr>
      <t xml:space="preserve"> (если имеется)</t>
    </r>
  </si>
  <si>
    <t>___________________</t>
  </si>
  <si>
    <t>Реализация  товаров в розницу (одежда)</t>
  </si>
  <si>
    <t>Мелкооптовая торговля товарами (одежда)</t>
  </si>
  <si>
    <t>Реализация кондитерских изделий и напитков в розницу</t>
  </si>
  <si>
    <t>Реализация кондитерских изделий и напитков мелким оптом</t>
  </si>
  <si>
    <t>(аналогично можно перечислить все виды доходов от реализации)</t>
  </si>
  <si>
    <r>
      <t xml:space="preserve">в т.ч. </t>
    </r>
    <r>
      <rPr>
        <b/>
        <sz val="10"/>
        <rFont val="Times New Roman"/>
        <family val="1"/>
        <charset val="204"/>
      </rPr>
      <t>- (записываем наименование объекта незавершенного строительства. В примее это не указано, поэтому мы запишем просто "Незавершенное строительство)</t>
    </r>
  </si>
  <si>
    <t>Всего по регистру, сумма по строкам 1+2+3+4+5+6+7+8+9+10                                                                      (составляющая строки 220.00.002. =  Итого гр.4 - Итого гр.5)</t>
  </si>
  <si>
    <t>ИП "Бухучет без проблем"</t>
  </si>
  <si>
    <t>товары - одежда</t>
  </si>
  <si>
    <t>сырье и материалы</t>
  </si>
  <si>
    <t>прочие запасы</t>
  </si>
  <si>
    <t>АО "АЖК"</t>
  </si>
  <si>
    <t>ТОО "АРЦ "Алматыгаз"</t>
  </si>
  <si>
    <t>ГКП "Алматы Су"</t>
  </si>
  <si>
    <t>ТОО "Тепловые сети"</t>
  </si>
  <si>
    <t>ИП Жандосов К.Т.</t>
  </si>
  <si>
    <t>ИП Жарасов И.К.</t>
  </si>
  <si>
    <t>(не расшифрованные в примере расходы)</t>
  </si>
  <si>
    <r>
      <t xml:space="preserve">в т.ч.:  А    товары, сырье, материалы                                                                 </t>
    </r>
    <r>
      <rPr>
        <i/>
        <sz val="10"/>
        <rFont val="Times New Roman(K)"/>
        <charset val="204"/>
      </rPr>
      <t xml:space="preserve"> </t>
    </r>
    <r>
      <rPr>
        <b/>
        <i/>
        <sz val="10"/>
        <color rgb="FFFF0000"/>
        <rFont val="Times New Roman(K)"/>
        <charset val="204"/>
      </rPr>
      <t xml:space="preserve">ВНИМАНИЕ! </t>
    </r>
    <r>
      <rPr>
        <i/>
        <sz val="10"/>
        <rFont val="Times New Roman(K)"/>
        <charset val="204"/>
      </rPr>
      <t>При контроле заполнения этого показателя нельзя ориентироваться на сумму оборотов по Дебету счетов учета ТМЗ, так как там включены обороты по внутреннему перемещению запасов. Поэтому лучше в налоговый регистр включить печечень поставщиков, у которых приобретались запасы.</t>
    </r>
  </si>
  <si>
    <t>показатель в примере не указан</t>
  </si>
  <si>
    <t>ИПН (10%)</t>
  </si>
  <si>
    <t>ОПВ (10%)</t>
  </si>
  <si>
    <t>Взносы на ОСМС (2%)</t>
  </si>
  <si>
    <t>Ставка</t>
  </si>
  <si>
    <t>(%)</t>
  </si>
  <si>
    <t>ФИО физического лица</t>
  </si>
  <si>
    <t>Начислено дохода за отчетный месяц</t>
  </si>
  <si>
    <t>Доходы, не подлежащие налогообложению</t>
  </si>
  <si>
    <t>Налоговые вычеты</t>
  </si>
  <si>
    <t>Доходы, с которых исчисляются ОПВР</t>
  </si>
  <si>
    <t>Сумма ОПВР, подлежащая перечислению</t>
  </si>
  <si>
    <t>Доходы, облагаемые ИПН за отчетный месяц</t>
  </si>
  <si>
    <t>Сумма ИПН, подлежащая уплате за отчетный месяц</t>
  </si>
  <si>
    <t>Доходы к выплате за отчетный месяц</t>
  </si>
  <si>
    <t>Выплачено доходов за отчетный месяц</t>
  </si>
  <si>
    <t>Расходы работодателя, с которых исчисляется социальный налог</t>
  </si>
  <si>
    <t>Доходы, с которых исчисляются социальные отчисления</t>
  </si>
  <si>
    <t>Сумма социальных отчислений, подлежащая уплате</t>
  </si>
  <si>
    <t>Сумма социального налога, подлежащая уплате за отчетный месяц (графа 18- графа 20)</t>
  </si>
  <si>
    <t>Задолженность по невыплачен ным доходам на начало месяца</t>
  </si>
  <si>
    <t>Доходы, с которых удержива ются ОПВ</t>
  </si>
  <si>
    <t>Задолженность по невыплачен ным доходам на конец месяца</t>
  </si>
  <si>
    <t>Сумма исчисленно го социаль ного налога</t>
  </si>
  <si>
    <t>Доходы, принимаемые для исчисления отчислений и (или) взносов на ОСМС</t>
  </si>
  <si>
    <t>Сумма взносов на ОСМС</t>
  </si>
  <si>
    <t>Приложение 14</t>
  </si>
  <si>
    <t>к приказу Министра финансов Республики Казахстан от 19 марта 2018 года № 388</t>
  </si>
  <si>
    <t>Налоговый регистр по учету объектов обложения индивидуальным подоходным налогом с доходов физических лиц, подлежащих налогообложению у источника выплаты, а также социальным налогом и социальными платежами</t>
  </si>
  <si>
    <t>Гаврилов Александр Иванович</t>
  </si>
  <si>
    <t>Сумма ОПВ, подлежащая уплате (гр.8*10%)</t>
  </si>
  <si>
    <t>ИТОГО за отчетный период</t>
  </si>
  <si>
    <t>Показателей в условном примере не предусмотрено.</t>
  </si>
  <si>
    <t>Приобретение товаров по международным договорам не предусмотрено</t>
  </si>
  <si>
    <t>Изменение метода оценки запасов в условном примере не предусмотрено</t>
  </si>
  <si>
    <t>Получене дивидендов в условном примере не предусмотрено</t>
  </si>
  <si>
    <t>В условном примере не приводятся условия по получению прочих доходов</t>
  </si>
  <si>
    <t>Получение вознаграждений в условном примере не предусмотрено</t>
  </si>
  <si>
    <t>ИП не состоит на учете по НДС</t>
  </si>
  <si>
    <t>Представительских расходов в условном примере не предусмотрено</t>
  </si>
  <si>
    <t>Расходов по сомнительным требованиям в условном примере не предусмотрено</t>
  </si>
  <si>
    <t>за личный транспорт ИП, как предприниматель, налог не уплачивает.</t>
  </si>
  <si>
    <t>Налог на землю</t>
  </si>
  <si>
    <t>Бутик</t>
  </si>
  <si>
    <t>Кондитерский цех</t>
  </si>
  <si>
    <t>Оборудование цеха</t>
  </si>
  <si>
    <t>Величина стоимостного баланса подгрупп 
(группы) менее 300 месячных расчетных показателей, т.е менее 875 100 тг.</t>
  </si>
  <si>
    <t>В условном примере показатель не предусмотрен</t>
  </si>
  <si>
    <t>В условном примере показатели не предусмотрены</t>
  </si>
  <si>
    <t>РАСЧЕТ НАЛОГА</t>
  </si>
  <si>
    <t>Дата</t>
  </si>
  <si>
    <t>Наименование имущества</t>
  </si>
  <si>
    <t>Балансовая стоимость</t>
  </si>
  <si>
    <t>Сумма износа за месяц</t>
  </si>
  <si>
    <t>01.01.2022г</t>
  </si>
  <si>
    <t>Первоначальная стоимость</t>
  </si>
  <si>
    <t>Норма амортизации, в %% (за месяц)</t>
  </si>
  <si>
    <t>Среднегодовая балансовая стоимость имущества</t>
  </si>
  <si>
    <t>Налоговая ставка (пункт 2 статьи 521 НК РК)</t>
  </si>
  <si>
    <t>Сумма налога на имущество</t>
  </si>
  <si>
    <t>на имущество за  год</t>
  </si>
  <si>
    <t>Наименование операций (выбросы, сбросы, размещение отходов, серы)</t>
  </si>
  <si>
    <t>Разрешительный документ</t>
  </si>
  <si>
    <t>Номер</t>
  </si>
  <si>
    <t>Вид загрязняющего вещества, топлива, отходов, серы</t>
  </si>
  <si>
    <t>Единица измерения</t>
  </si>
  <si>
    <t>Фактический объем эмиссии в пределах лимита</t>
  </si>
  <si>
    <t>Ставка платы</t>
  </si>
  <si>
    <t xml:space="preserve">Ставка  </t>
  </si>
  <si>
    <t>Коэффициенты</t>
  </si>
  <si>
    <t>Ставка с применением коэффициента</t>
  </si>
  <si>
    <t>Сумма платы</t>
  </si>
  <si>
    <t>Фактический объем сверх установленного лимита</t>
  </si>
  <si>
    <t>Сумма платы всего</t>
  </si>
  <si>
    <t>Дата выдачи</t>
  </si>
  <si>
    <t>ИТОГО по налоговому регистру</t>
  </si>
  <si>
    <t>Выбросы от передвижного источника загрязнения</t>
  </si>
  <si>
    <t>не требуется</t>
  </si>
  <si>
    <t>Бензин</t>
  </si>
  <si>
    <t>тонна</t>
  </si>
  <si>
    <t>0,3 МРП</t>
  </si>
  <si>
    <t>_________________</t>
  </si>
  <si>
    <t>__________________</t>
  </si>
  <si>
    <t>расшифровка подписи</t>
  </si>
  <si>
    <r>
      <rPr>
        <b/>
        <sz val="11"/>
        <color theme="1"/>
        <rFont val="Arial"/>
        <family val="2"/>
        <charset val="204"/>
      </rPr>
      <t>Приложение 15</t>
    </r>
    <r>
      <rPr>
        <sz val="11"/>
        <color theme="1"/>
        <rFont val="Arial Narrow"/>
        <family val="2"/>
        <charset val="204"/>
      </rPr>
      <t xml:space="preserve">
к приказу Министра финансов
Республики Казахстан
от 19 марта 2018 года № 388
</t>
    </r>
  </si>
  <si>
    <t>1. ИИН</t>
  </si>
  <si>
    <t>доход в виде вознаграждения по кредиту (займу, микрокредиту), операциям репо</t>
  </si>
  <si>
    <t>доход в виде вознаграждения по передаче имущества в финансовый лизинг</t>
  </si>
  <si>
    <t>роялти</t>
  </si>
  <si>
    <t>Вознаграждения (по кредиту, микрокредиту) операциям РЕПО</t>
  </si>
  <si>
    <t>Вознаграждения по передаче имущества в лизинг</t>
  </si>
  <si>
    <t>(указать контрагентов-заемщиков)</t>
  </si>
  <si>
    <t>Роялти</t>
  </si>
  <si>
    <t>(указать объекты налогообложения роялти)</t>
  </si>
  <si>
    <t xml:space="preserve">  СОВОКУПНЫЙ ГОДОВОЙ ДОХОД (сумма с 220.00.001 по 220.00.010) </t>
  </si>
  <si>
    <t xml:space="preserve">Доход от списания обязательств                                                                                                         </t>
  </si>
  <si>
    <t xml:space="preserve">Доход по сомнительным обязательствам                                                                                                               </t>
  </si>
  <si>
    <t xml:space="preserve">Доход от уступки права требования                                                                                                         </t>
  </si>
  <si>
    <t xml:space="preserve">Доход от выбытия фиксированных активов                                                                                                   </t>
  </si>
  <si>
    <t>Полученные компенсации по ранее произведенным вычетам</t>
  </si>
  <si>
    <t xml:space="preserve">Доход в виде безвозмездно полученного имущества                                                                                                   </t>
  </si>
  <si>
    <t xml:space="preserve">Доход, полученный от эксплуатации объектов социальной сферы                                                                                                  </t>
  </si>
  <si>
    <t xml:space="preserve">Доходы, не отраженные в строках 200.00.001 - 200.00.009                                                                                                                                   </t>
  </si>
  <si>
    <r>
      <t xml:space="preserve">к строке </t>
    </r>
    <r>
      <rPr>
        <b/>
        <sz val="10"/>
        <rFont val="Times New Roman(K)"/>
        <family val="1"/>
      </rPr>
      <t>220.00.003</t>
    </r>
    <r>
      <rPr>
        <sz val="10"/>
        <rFont val="Times New Roman(K)"/>
        <family val="1"/>
      </rPr>
      <t xml:space="preserve"> "Доходы от списания обязательств"</t>
    </r>
  </si>
  <si>
    <t>ИТОГО доходов от списания обязательств (строка 220.00.003)</t>
  </si>
  <si>
    <r>
      <t xml:space="preserve">к строке </t>
    </r>
    <r>
      <rPr>
        <b/>
        <sz val="10"/>
        <rFont val="Times New Roman(K)"/>
        <family val="1"/>
      </rPr>
      <t>220.00.004</t>
    </r>
    <r>
      <rPr>
        <sz val="10"/>
        <rFont val="Times New Roman(K)"/>
        <family val="1"/>
      </rPr>
      <t xml:space="preserve"> "Доход по сомнительным обязательствам"</t>
    </r>
  </si>
  <si>
    <t>ИТОГО доходов по сомнительным обязательствам   (строка 220.00.004)</t>
  </si>
  <si>
    <t>Уступленные права</t>
  </si>
  <si>
    <t>Приобретенные права</t>
  </si>
  <si>
    <t xml:space="preserve">Дата приобретения или уступки права требования </t>
  </si>
  <si>
    <t>Цена приобретения (уступки) дебиторской задолженности</t>
  </si>
  <si>
    <t>Дата погашения приобретенной дебиторской задолженности</t>
  </si>
  <si>
    <t>3а</t>
  </si>
  <si>
    <t>Сумма дохода, включаемого в СГД (гр.6-гр.7) или  (гр.7-гр.6)</t>
  </si>
  <si>
    <r>
      <t xml:space="preserve">к строке </t>
    </r>
    <r>
      <rPr>
        <b/>
        <sz val="10"/>
        <rFont val="Times New Roman(K)"/>
        <charset val="204"/>
      </rPr>
      <t xml:space="preserve">220.00.006 </t>
    </r>
    <r>
      <rPr>
        <sz val="10"/>
        <rFont val="Times New Roman(K)"/>
        <family val="1"/>
      </rPr>
      <t>"Доход от выбытия фиксированных активов"</t>
    </r>
  </si>
  <si>
    <t>ВСЕГО доходов от выбытия фиксированных активов  (строка 220.00.006)</t>
  </si>
  <si>
    <r>
      <t xml:space="preserve">к строке </t>
    </r>
    <r>
      <rPr>
        <b/>
        <sz val="10"/>
        <rFont val="Times New Roman(K)"/>
        <charset val="204"/>
      </rPr>
      <t xml:space="preserve">220.00.008 </t>
    </r>
    <r>
      <rPr>
        <sz val="10"/>
        <rFont val="Times New Roman(K)"/>
        <family val="1"/>
      </rPr>
      <t>"Доходы от безвозмездно полученного имущества, работ, услуг"</t>
    </r>
  </si>
  <si>
    <t>ВСЕГО доходов от безвозмездно полученного имущества (строка 220.00.008)</t>
  </si>
  <si>
    <r>
      <t xml:space="preserve">к строке </t>
    </r>
    <r>
      <rPr>
        <b/>
        <sz val="10"/>
        <rFont val="Times New Roman(K)"/>
        <family val="1"/>
      </rPr>
      <t>220.00.007</t>
    </r>
    <r>
      <rPr>
        <sz val="10"/>
        <rFont val="Times New Roman(K)"/>
        <family val="1"/>
      </rPr>
      <t xml:space="preserve"> "Полученные компенсации по ранее произведенным вычетам"</t>
    </r>
  </si>
  <si>
    <t>БИН/ИИН контрагента</t>
  </si>
  <si>
    <t>Дата отнесения суммы на вычеты</t>
  </si>
  <si>
    <t>ВСЕГО доходов от полученных компенсаций по ранее произведенным вычетам  (строка 220.00.007)</t>
  </si>
  <si>
    <t>Дата получения компенсации</t>
  </si>
  <si>
    <t>Сумма дохода, включаемого в СГД</t>
  </si>
  <si>
    <r>
      <t xml:space="preserve">к строке </t>
    </r>
    <r>
      <rPr>
        <b/>
        <sz val="10"/>
        <rFont val="Times New Roman(K)"/>
        <charset val="204"/>
      </rPr>
      <t xml:space="preserve">220.00.010 </t>
    </r>
    <r>
      <rPr>
        <sz val="10"/>
        <rFont val="Times New Roman(K)"/>
        <family val="1"/>
      </rPr>
      <t>"Доходы, не отраженные в строках 200.00.001 - 200.00.009"</t>
    </r>
  </si>
  <si>
    <t>СПРАВОЧНО: статья,пункт,подпункт, на основании которого сумма включена в СГД</t>
  </si>
  <si>
    <r>
      <t>1. Доходы от присужденных или признанных должником штрафов, пени и других экономических санкций, если суммы ранее не были отнесены на вычеты. (</t>
    </r>
    <r>
      <rPr>
        <b/>
        <sz val="12"/>
        <rFont val="Times New Roman(K)"/>
        <charset val="204"/>
      </rPr>
      <t>пп 13), п.1, ст.226 НК РК</t>
    </r>
    <r>
      <rPr>
        <b/>
        <sz val="10"/>
        <rFont val="Times New Roman(K)"/>
        <charset val="204"/>
      </rPr>
      <t>)</t>
    </r>
  </si>
  <si>
    <t>ИТОГО доходов от присужденных или признанных контрагентами штрафных санкций   (включается в строку 220.00.010)</t>
  </si>
  <si>
    <t>пп 16)  п.1 ст.226 НК РК</t>
  </si>
  <si>
    <t>пп 19)  п.1 ст.226 НК РК</t>
  </si>
  <si>
    <r>
      <t>Превышение положительной курсовой разницы над отрицательной курсовой разницей = ДОХОД                 (</t>
    </r>
    <r>
      <rPr>
        <b/>
        <sz val="10"/>
        <rFont val="Arial"/>
        <family val="2"/>
        <charset val="204"/>
      </rPr>
      <t>Включается в строку 220.00.010</t>
    </r>
    <r>
      <rPr>
        <b/>
        <sz val="10"/>
        <rFont val="Times New Roman(K)"/>
        <charset val="204"/>
      </rPr>
      <t>)</t>
    </r>
  </si>
  <si>
    <t>к строке 220.00.010 "Доходы, не отраженные в строках 200.00.001 - 200.00.009"</t>
  </si>
  <si>
    <t>В условном примере не приводятся условия по получению  доходов от списания обязательств</t>
  </si>
  <si>
    <t>В условном примере не приводятся условия по получению доходов по сомнтельным обязательствам</t>
  </si>
  <si>
    <t>В условном примере не приводятся условия по получению доходов от уступки права требования</t>
  </si>
  <si>
    <t>В условном примере не приводятся условия по получению  доходов по выбытию фиксированных активов</t>
  </si>
  <si>
    <t>В условном примере не приводятся условия по получению  доходов от полученных компенсаций по ранее произведенным вычетам</t>
  </si>
  <si>
    <t>В условном примере не приводятся условия по получению доходов от безвозмездно полученного имущества</t>
  </si>
  <si>
    <r>
      <t xml:space="preserve">к строке </t>
    </r>
    <r>
      <rPr>
        <b/>
        <sz val="10"/>
        <rFont val="Times New Roman(K)"/>
        <charset val="204"/>
      </rPr>
      <t xml:space="preserve">220.00.009 </t>
    </r>
    <r>
      <rPr>
        <sz val="10"/>
        <rFont val="Times New Roman(K)"/>
        <family val="1"/>
      </rPr>
      <t xml:space="preserve">"Доходы, полученные от эксплуатации объектов социальной сферы"                                                       </t>
    </r>
  </si>
  <si>
    <t>Наименование объекта социальной сферы</t>
  </si>
  <si>
    <t>Сумма доходов, полученная от эксплуатации объекта в течение налогового периода</t>
  </si>
  <si>
    <t>Сумма расходов, произведенных при эксплуатации объекта в течение налогового периода</t>
  </si>
  <si>
    <t xml:space="preserve">Сумма дохода   в размере стоимости, отраженной в бухгалтерском учете в соответствии с МСФО  или НСФО          </t>
  </si>
  <si>
    <t>ВСЕГО доходов от эксплуатации объектов социальной сферы                                                                           (строка 220.00.009)</t>
  </si>
  <si>
    <t>В условном примере не приводятся условия по получению доходов от эксплуатуции объектов социальной сферы</t>
  </si>
  <si>
    <t>пп 13), п.1, ст.226 НК РК</t>
  </si>
  <si>
    <t>ИТОГО доходов от вознаграждений</t>
  </si>
  <si>
    <t>пп 17)  п.1 ст.226 НК РК</t>
  </si>
  <si>
    <t>Доход от дивидендов</t>
  </si>
  <si>
    <t>Доход от  вознаграждений по депозиту, долговой ценной бумаге, векселю, исламскому арендному сертификату</t>
  </si>
  <si>
    <t>Доход от  выигрышей</t>
  </si>
  <si>
    <t>пп 16), п.1, ст.226 НК РК</t>
  </si>
  <si>
    <t>пп 17), п.1, ст.226 НК РК</t>
  </si>
  <si>
    <t>пп 19), п.1, ст.226 НК РК</t>
  </si>
  <si>
    <t>пп 22), п.1, ст.226 НК РК</t>
  </si>
  <si>
    <t>VIII. Доходы по инвестиционному депозиту, размещенному в исламском банке (пп 22) п.1 ст.226 НК РК)</t>
  </si>
  <si>
    <t>Х. Другие доходы, относящиеся к прочим доходам и не отраженным в отдельных налоговых регистрах (пп 25) п.1 ст. 226 НК РК)</t>
  </si>
  <si>
    <t>ВСЕГО других доходов, не отраженных в отдельных налоговых регистрах (включается в строку 220.00.010)</t>
  </si>
  <si>
    <t>пп 25), п.1, ст.226 НК РК</t>
  </si>
  <si>
    <t xml:space="preserve">Корректировка дохода  индивидуального предпринимателя, полученного совокупно за налоговый период, в соответствии с пунктом 3 статьи 241 Налогового кодекса                                                                                                                                                                    </t>
  </si>
  <si>
    <r>
      <t xml:space="preserve">к строке </t>
    </r>
    <r>
      <rPr>
        <b/>
        <sz val="10"/>
        <rFont val="Times New Roman(K)"/>
        <charset val="204"/>
      </rPr>
      <t xml:space="preserve">220.00.012 </t>
    </r>
    <r>
      <rPr>
        <sz val="10"/>
        <rFont val="Times New Roman(K)"/>
        <family val="1"/>
      </rPr>
      <t xml:space="preserve">"Корректировка дохода ИП в соответствии с пунктом 1 статьи 241 НК РК"                                                                               </t>
    </r>
  </si>
  <si>
    <r>
      <t xml:space="preserve">к строке </t>
    </r>
    <r>
      <rPr>
        <b/>
        <sz val="10"/>
        <rFont val="Times New Roman(K)"/>
        <charset val="204"/>
      </rPr>
      <t xml:space="preserve">220.00.013 </t>
    </r>
    <r>
      <rPr>
        <sz val="10"/>
        <rFont val="Times New Roman(K)"/>
        <family val="1"/>
      </rPr>
      <t xml:space="preserve">"Корректировка совокупного годового дохода                                                                                                                       в соответствии с пунктом 3 статьи 241 НК РК"                                                                               </t>
    </r>
  </si>
  <si>
    <t xml:space="preserve">Корректировка доходов физического лица в соответствии с                                                       пунктом 1 статьи 341 Налогового кодекса </t>
  </si>
  <si>
    <t>СОВОКУПНЫЙ ГОДОВОЙ ДОХОД  с УЧЕТОМ КОРРЕКТИРОВОК  (220.00.011 - 220.00.012 - или + 220.00.013 - 220.00.014)</t>
  </si>
  <si>
    <t xml:space="preserve">Расходы по реализованным товарам(работам, услугам)   220.00.016 I – 220.00.016 II + 220.00.016 III + 220.00.016 IV + 220.00.016 V – 220.00.016 VI – 220.00.016 VII – 220.00.016 VIII – 220.00.016 IX
</t>
  </si>
  <si>
    <r>
      <t xml:space="preserve">к строке </t>
    </r>
    <r>
      <rPr>
        <b/>
        <sz val="10"/>
        <rFont val="Times New Roman(K)"/>
        <charset val="204"/>
      </rPr>
      <t xml:space="preserve">220.00.016 </t>
    </r>
    <r>
      <rPr>
        <sz val="10"/>
        <rFont val="Times New Roman(K)"/>
        <family val="1"/>
      </rPr>
      <t>"Расходы по реализованным товарам (работам, услугам)"</t>
    </r>
  </si>
  <si>
    <t>ТМЗ на начало налогового периода (Строка 220.00.016 I)</t>
  </si>
  <si>
    <t>ТМЗ на конец налогового периода (Строка 220.00.016 II)</t>
  </si>
  <si>
    <t>Приобретено ТМЗ, работ, услуг - ВСЕГО (Строка 220.00.016 III)</t>
  </si>
  <si>
    <t>Расходы по начисленным доходам работников и иным выплатам физическим лицам - ВСЕГО (Строка 220.00.016 IV)</t>
  </si>
  <si>
    <r>
      <t xml:space="preserve">      сумма доходов физических лиц по договорам ГПХ  (</t>
    </r>
    <r>
      <rPr>
        <b/>
        <i/>
        <sz val="10"/>
        <rFont val="Times New Roman(K)"/>
        <charset val="204"/>
      </rPr>
      <t>Налоговый регистр на листе "220.00.016 IV  ГПХ"</t>
    </r>
    <r>
      <rPr>
        <sz val="10"/>
        <rFont val="Times New Roman(K)"/>
        <charset val="204"/>
      </rPr>
      <t>)</t>
    </r>
  </si>
  <si>
    <t>ИТОГО  расходов по строке 220.00.016 IV</t>
  </si>
  <si>
    <t>Стоимость работ и услуг, себестоимость ТМЗ, признаные расходами будущих периодов в предыдущем налоговом периоде и относимые на вычеты в отчетном налоговом периоде - ВСЕГО (Строка 220.00.016 V)</t>
  </si>
  <si>
    <t>ИТОГО  расходов по строке 220.00.016 V</t>
  </si>
  <si>
    <t>ИТОГО  расходов по строке 220.00.016 VI</t>
  </si>
  <si>
    <t>Стоимость работ и услуг, себестоимость ТМЗ, включаемые в первоначальную стоимость фиксированных активов, объектов перференций, активов, не подлежащих амортизации  - ВСЕГО (Строка 220.00.016 VII)</t>
  </si>
  <si>
    <t>ИТОГО  расходов по строке 220.00.016 VII</t>
  </si>
  <si>
    <t>Стоимость работ и услуг, себестоимость ТМЗ, не относимая на вычеты на основании статьи 264 Налогового кодекса  - ВСЕГО (Строка 220.00.016 VIII)</t>
  </si>
  <si>
    <t>ИТОГО  расходов по строке 220.00.016 VIII</t>
  </si>
  <si>
    <t>Стоимость работ и услуг, себестоимость ТМЗ, признаные расходами будущих периодов  и подлежащих относению  на вычеты в последующем  налоговом периоде - ВСЕГО (Строка 220.00.016 IХ)</t>
  </si>
  <si>
    <t>ИТОГО  расходов по строке 220.00.016 IX</t>
  </si>
  <si>
    <t>ВСЕГО расходов по реализации (Строка 220.00.016)</t>
  </si>
  <si>
    <r>
      <t xml:space="preserve">к строке </t>
    </r>
    <r>
      <rPr>
        <b/>
        <sz val="10"/>
        <rFont val="Times New Roman(K)"/>
        <charset val="204"/>
      </rPr>
      <t xml:space="preserve">220.00.037 </t>
    </r>
    <r>
      <rPr>
        <sz val="10"/>
        <rFont val="Times New Roman(K)"/>
        <family val="1"/>
      </rPr>
      <t>"Корректировка вычетов в соответствии с ЗРК "О трансфертном ценообразовании"</t>
    </r>
  </si>
  <si>
    <t>ИТОГО сумма корректировки доходов (Строка 220.00.036 )</t>
  </si>
  <si>
    <r>
      <t xml:space="preserve">к строке </t>
    </r>
    <r>
      <rPr>
        <b/>
        <sz val="10"/>
        <rFont val="Times New Roman(K)"/>
        <charset val="204"/>
      </rPr>
      <t xml:space="preserve">220.00.036  </t>
    </r>
    <r>
      <rPr>
        <sz val="10"/>
        <rFont val="Times New Roman(K)"/>
        <family val="1"/>
      </rPr>
      <t>"Корректировка доходов  в соответствии с ЗРК "О трансфертном ценообразовании"</t>
    </r>
  </si>
  <si>
    <t>ИТОГО сумма корректировки расходов (Строка 220.00.037 )</t>
  </si>
  <si>
    <t>Цена по ЗРК «О транфертном ценообразовании</t>
  </si>
  <si>
    <t>(в стр.220.00.016 IV)</t>
  </si>
  <si>
    <t>(в стр.220.00.019)</t>
  </si>
  <si>
    <r>
      <t xml:space="preserve">к строке </t>
    </r>
    <r>
      <rPr>
        <b/>
        <sz val="10"/>
        <rFont val="Times New Roman(K)"/>
        <charset val="204"/>
      </rPr>
      <t xml:space="preserve">220.00.017 </t>
    </r>
    <r>
      <rPr>
        <sz val="10"/>
        <rFont val="Times New Roman(K)"/>
        <family val="1"/>
      </rPr>
      <t>"Штрафы, пени, неустойки"</t>
    </r>
  </si>
  <si>
    <t>ИТОГО доходов от присужденных или признанных контрагентами штрафных санкций (Строка 220.00.017)</t>
  </si>
  <si>
    <t>ВСЕГО сумма по трем таблицам (Строка 220.00.018)</t>
  </si>
  <si>
    <r>
      <t xml:space="preserve">к строке </t>
    </r>
    <r>
      <rPr>
        <b/>
        <sz val="10"/>
        <rFont val="Times New Roman(K)"/>
        <charset val="204"/>
      </rPr>
      <t xml:space="preserve">220.00.018 </t>
    </r>
    <r>
      <rPr>
        <sz val="10"/>
        <rFont val="Times New Roman(K)"/>
        <family val="1"/>
      </rPr>
      <t>"Сумма НДС, относимая на вычеты на основании п.9 статьи 243 НК РК"</t>
    </r>
  </si>
  <si>
    <r>
      <t>РАСЧЕТ суммы вознаграждений</t>
    </r>
    <r>
      <rPr>
        <sz val="12"/>
        <rFont val="Times New Roman"/>
        <family val="1"/>
        <charset val="204"/>
      </rPr>
      <t>, принимаемый на вычет</t>
    </r>
    <r>
      <rPr>
        <sz val="10"/>
        <rFont val="Times New Roman"/>
        <family val="1"/>
        <charset val="204"/>
      </rPr>
      <t xml:space="preserve"> (</t>
    </r>
    <r>
      <rPr>
        <b/>
        <sz val="14"/>
        <rFont val="Times New Roman"/>
        <family val="1"/>
        <charset val="204"/>
      </rPr>
      <t>Строка 220.00.020</t>
    </r>
    <r>
      <rPr>
        <sz val="10"/>
        <rFont val="Times New Roman"/>
        <family val="1"/>
        <charset val="204"/>
      </rPr>
      <t>) =</t>
    </r>
  </si>
  <si>
    <t xml:space="preserve">Строка 220.00.020 = </t>
  </si>
  <si>
    <r>
      <t xml:space="preserve">к строке </t>
    </r>
    <r>
      <rPr>
        <b/>
        <sz val="10"/>
        <rFont val="Times New Roman(K)"/>
        <charset val="204"/>
      </rPr>
      <t xml:space="preserve">220.00.020 </t>
    </r>
    <r>
      <rPr>
        <sz val="10"/>
        <rFont val="Times New Roman(K)"/>
        <family val="1"/>
      </rPr>
      <t>"Вычеты по вознаграждению"</t>
    </r>
  </si>
  <si>
    <r>
      <t xml:space="preserve">ВСЕГО представительских расходов, относимых на вычеты </t>
    </r>
    <r>
      <rPr>
        <sz val="11"/>
        <rFont val="Times New Roman(K)"/>
        <charset val="204"/>
      </rPr>
      <t xml:space="preserve">(меньшая из сумм строки ИТОГО и строки 1%)                                                     </t>
    </r>
    <r>
      <rPr>
        <b/>
        <sz val="11"/>
        <rFont val="Times New Roman(K)"/>
        <charset val="204"/>
      </rPr>
      <t>(Строка 220.00.021)</t>
    </r>
  </si>
  <si>
    <r>
      <t xml:space="preserve">к строке </t>
    </r>
    <r>
      <rPr>
        <b/>
        <sz val="10"/>
        <rFont val="Times New Roman(K)"/>
        <charset val="204"/>
      </rPr>
      <t xml:space="preserve">220.00.021 </t>
    </r>
    <r>
      <rPr>
        <sz val="10"/>
        <rFont val="Times New Roman(K)"/>
        <charset val="204"/>
      </rPr>
      <t>"Суммы представительских расходов"</t>
    </r>
  </si>
  <si>
    <t>ИТОГО расходов по сомнительным требованиям                       (Строка 220.00.022)</t>
  </si>
  <si>
    <r>
      <t xml:space="preserve">к строке </t>
    </r>
    <r>
      <rPr>
        <b/>
        <sz val="10"/>
        <rFont val="Times New Roman(K)"/>
        <charset val="204"/>
      </rPr>
      <t xml:space="preserve">220.00.022 </t>
    </r>
    <r>
      <rPr>
        <sz val="10"/>
        <rFont val="Times New Roman(K)"/>
        <family val="1"/>
      </rPr>
      <t>"Сомнительные требования"</t>
    </r>
  </si>
  <si>
    <t>(Приложение 2 к Декларации)</t>
  </si>
  <si>
    <r>
      <t>Строка 220.02.008 I учитывается при определении</t>
    </r>
    <r>
      <rPr>
        <b/>
        <sz val="10"/>
        <color theme="1"/>
        <rFont val="Times New Roman"/>
        <family val="1"/>
        <charset val="204"/>
      </rPr>
      <t xml:space="preserve"> строки 220.00.032.</t>
    </r>
  </si>
  <si>
    <r>
      <t>Сумма строк 220.02.011 и 220.02.012 переносится в</t>
    </r>
    <r>
      <rPr>
        <b/>
        <sz val="10"/>
        <color theme="1"/>
        <rFont val="Times New Roman"/>
        <family val="1"/>
        <charset val="204"/>
      </rPr>
      <t xml:space="preserve"> строку 220.00.023</t>
    </r>
  </si>
  <si>
    <t xml:space="preserve"> учитывается при определении строки 220.00.045.</t>
  </si>
  <si>
    <t xml:space="preserve">Вычет по расходам на научно-исследовательские, научно-технические работы и приобретение исключительных прав на объекты интеллектуальной собственности
</t>
  </si>
  <si>
    <t xml:space="preserve">Вычет расходов по страховым премиям и взносам участников систем гарантирования
</t>
  </si>
  <si>
    <t xml:space="preserve">Вычет членских взносов субъектов частного предпринимательства в соответствии с пунктом 10 статьи 243 Налогового кодекса
</t>
  </si>
  <si>
    <t xml:space="preserve">Вычет превышения суммы отрицательной курсовой разницы над суммой положительной курсовой разницы
</t>
  </si>
  <si>
    <t xml:space="preserve">  Другие вычеты</t>
  </si>
  <si>
    <t>IІ</t>
  </si>
  <si>
    <t>IIІ</t>
  </si>
  <si>
    <t>Вычет по выплаченным сомнительным обязательствам</t>
  </si>
  <si>
    <t>Налоговые вычеты физического лица в соответствии со статьей 342 Налогового кодекса, в том числе:</t>
  </si>
  <si>
    <t>в виде обязательных пенсионных взносов</t>
  </si>
  <si>
    <t>стандартные налоговые вычеты</t>
  </si>
  <si>
    <t>прочие налоговые вычеты</t>
  </si>
  <si>
    <t>220.02.012</t>
  </si>
  <si>
    <t>220.02.011</t>
  </si>
  <si>
    <t>220.02.010</t>
  </si>
  <si>
    <t>220.02.009</t>
  </si>
  <si>
    <t>220.02.008</t>
  </si>
  <si>
    <t>220.02.007</t>
  </si>
  <si>
    <t>220.02.006</t>
  </si>
  <si>
    <t>220.02.005</t>
  </si>
  <si>
    <t>220.02.004</t>
  </si>
  <si>
    <t>220.02.003</t>
  </si>
  <si>
    <t>220.02.002</t>
  </si>
  <si>
    <t>220.02.001</t>
  </si>
  <si>
    <r>
      <t xml:space="preserve">к строке </t>
    </r>
    <r>
      <rPr>
        <b/>
        <sz val="10"/>
        <rFont val="Times New Roman(K)"/>
        <charset val="204"/>
      </rPr>
      <t xml:space="preserve">220.00.029 </t>
    </r>
    <r>
      <rPr>
        <sz val="10"/>
        <rFont val="Times New Roman(K)"/>
        <family val="1"/>
      </rPr>
      <t>"Вычеты по налогам и другим обязательным платежам в бюджет"</t>
    </r>
  </si>
  <si>
    <t>ИТОГО вычетов по налогам и другим платежам в бюджет                                                    (Строка 220.00.029)</t>
  </si>
  <si>
    <t>Итоговая сумма платы графы 15 переносится в налоговый регистр к строке 220.00.029.</t>
  </si>
  <si>
    <t>Расчетная сумма налога на имущество переносится в налоговый регистр к строке 220.00.029.</t>
  </si>
  <si>
    <r>
      <t>Превышение отрицательной курсовой разницы над положительной курсовой разницей = РАСХОД                 (</t>
    </r>
    <r>
      <rPr>
        <b/>
        <sz val="10"/>
        <rFont val="Arial"/>
        <family val="2"/>
        <charset val="204"/>
      </rPr>
      <t>Включается в строку 220.00.028</t>
    </r>
    <r>
      <rPr>
        <b/>
        <sz val="10"/>
        <rFont val="Times New Roman(K)"/>
        <charset val="204"/>
      </rPr>
      <t>)</t>
    </r>
  </si>
  <si>
    <r>
      <t xml:space="preserve">к строке </t>
    </r>
    <r>
      <rPr>
        <b/>
        <sz val="10"/>
        <rFont val="Times New Roman(K)"/>
        <charset val="204"/>
      </rPr>
      <t xml:space="preserve">220.00.030 </t>
    </r>
    <r>
      <rPr>
        <sz val="10"/>
        <rFont val="Times New Roman(K)"/>
        <family val="1"/>
      </rPr>
      <t>"Вычет сумм компенсаций при служебных командировках"</t>
    </r>
  </si>
  <si>
    <r>
      <t xml:space="preserve">к строке </t>
    </r>
    <r>
      <rPr>
        <b/>
        <sz val="10"/>
        <rFont val="Times New Roman(K)"/>
        <charset val="204"/>
      </rPr>
      <t xml:space="preserve">220.00.031 </t>
    </r>
    <r>
      <rPr>
        <sz val="10"/>
        <rFont val="Times New Roman(K)"/>
        <family val="1"/>
      </rPr>
      <t>" Вычет по оплаченным сомнительным обязательствам"</t>
    </r>
  </si>
  <si>
    <t>ИТОГО вычетов по оплаченным сомнительным обязательствам (включается в строку 220.00.031)</t>
  </si>
  <si>
    <r>
      <t xml:space="preserve">к строке </t>
    </r>
    <r>
      <rPr>
        <b/>
        <sz val="10"/>
        <rFont val="Times New Roman(K)"/>
        <charset val="204"/>
      </rPr>
      <t xml:space="preserve">220.00.033 </t>
    </r>
    <r>
      <rPr>
        <sz val="10"/>
        <rFont val="Times New Roman(K)"/>
        <family val="1"/>
      </rPr>
      <t>"Другие вычеты "</t>
    </r>
  </si>
  <si>
    <t>ВСЕГО других вычетов, не включенных в предыдущие налоговые регистры  (строка 220.00.033)</t>
  </si>
  <si>
    <t>Вычеты (Сумма с 220.00.016 по 220.00.033)</t>
  </si>
  <si>
    <t>Всего расходов, подлежащих отнесению на вычеты участниками МФЦА</t>
  </si>
  <si>
    <t>Раздел. Корректировка доходов и вычетов в соответствии с Налоговым кодексом</t>
  </si>
  <si>
    <t>Корректировка доходов и вычетов ( 220.00.035 І  - 220.00.035 ІІ)</t>
  </si>
  <si>
    <t>Корректировка вычетов</t>
  </si>
  <si>
    <t>Раздел. Корректировка доходов и вычетов в соответствии с Законом о трансфертном ценообразовании</t>
  </si>
  <si>
    <t xml:space="preserve">Корректировка доходов </t>
  </si>
  <si>
    <t xml:space="preserve">Корректировка  вычетов </t>
  </si>
  <si>
    <t>НАЛОГООБЛАГАЕМЫЙ ДОХОД (УБЫТОК)  (220.00.015 - 220.00.034 + 220.00.035 +220.00.036 - 220.00.037)</t>
  </si>
  <si>
    <t>Форма 220.03:</t>
  </si>
  <si>
    <t>Доходы из иностранных источников                                                                (Итоговая  сумма графы F формы 220.04)</t>
  </si>
  <si>
    <t>Доход, освобожденный от налогообложения, в том числе:</t>
  </si>
  <si>
    <t>доход, освобождаемый от налогообложения в соответствии с международными договорами (итоговое значение графы Е формы 220.03)</t>
  </si>
  <si>
    <t>доход, освобождаемый от налогообложения в соответствии с Конституционным законом "О МФЦА"</t>
  </si>
  <si>
    <r>
      <rPr>
        <b/>
        <sz val="10"/>
        <rFont val="Times New Roman(K)"/>
        <charset val="204"/>
      </rPr>
      <t xml:space="preserve">ВСЕГО  НАЛОГООБЛАГАЕМОГО  ДОХОДА  (УБЫТКА) </t>
    </r>
    <r>
      <rPr>
        <sz val="10"/>
        <rFont val="Times New Roman(K)"/>
        <family val="1"/>
      </rPr>
      <t xml:space="preserve">  (220.00.038 -220.00.040)</t>
    </r>
  </si>
  <si>
    <t>Суммарная прибыль КИК и ПУ КИК                                                             (итоговая сумма графы L формы 220.06)</t>
  </si>
  <si>
    <r>
      <rPr>
        <sz val="10"/>
        <rFont val="Times New Roman"/>
        <family val="1"/>
        <charset val="204"/>
      </rPr>
      <t>Убытки от реализации объектов незавершенного строительства, неустановленного оборудования, за исключением активов, выкупленных для государственных нужд в соответствии с законами Республики Казахстан</t>
    </r>
    <r>
      <rPr>
        <sz val="10"/>
        <rFont val="Times New Roman(K)"/>
        <family val="1"/>
      </rPr>
      <t xml:space="preserve">
</t>
    </r>
  </si>
  <si>
    <t>Убытки, подлежащие переносу, в соответствии со статьей 300 Налогового кодекса (кроме пункта 1 данной статьи)</t>
  </si>
  <si>
    <t>220.00.046</t>
  </si>
  <si>
    <t>ИТОГО сумма безвозмездно переданных ценностей некоммерческим организациям  (включается в расчет к строке 220.00.046)</t>
  </si>
  <si>
    <t>Расчет показателя строки 220.00.046 I</t>
  </si>
  <si>
    <t>Показатель строки 220.00.046 I                                                                       (меньшее из показателей строки 2 и 3)</t>
  </si>
  <si>
    <t>Сумма облагаемого дохода после корректировки (стр.220.00.015)</t>
  </si>
  <si>
    <t>220.00.047</t>
  </si>
  <si>
    <t>220.00.048</t>
  </si>
  <si>
    <t>220.00.049</t>
  </si>
  <si>
    <r>
      <t xml:space="preserve">НАЛОГООБЛАГАЕМЫЙ ДОХОД  С УЧЕТОМ  ПЕРЕНЕСЕННЫХ УБЫТКОВ    </t>
    </r>
    <r>
      <rPr>
        <sz val="10"/>
        <rFont val="Times New Roman(K)"/>
        <family val="1"/>
      </rPr>
      <t xml:space="preserve">                                                                                                                                    (220.00.047 -220.00.048)</t>
    </r>
  </si>
  <si>
    <t>ИПН с облагаемого дохода (220.00.049 х 220.00.050 )</t>
  </si>
  <si>
    <t>220.00.050</t>
  </si>
  <si>
    <t>220.00.051</t>
  </si>
  <si>
    <r>
      <t xml:space="preserve">к строке </t>
    </r>
    <r>
      <rPr>
        <b/>
        <sz val="10"/>
        <rFont val="Times New Roman(K)"/>
        <charset val="204"/>
      </rPr>
      <t xml:space="preserve">220.00.014  </t>
    </r>
    <r>
      <rPr>
        <sz val="10"/>
        <rFont val="Times New Roman(K)"/>
        <family val="1"/>
      </rPr>
      <t>"Корректировка доходов в соответствии с пунктом 1 статьи 341 НК РК"</t>
    </r>
  </si>
  <si>
    <t>ИТОГО сумма корректировки налогооблагаемого дохода  (Строка 220.00.014)</t>
  </si>
  <si>
    <r>
      <t xml:space="preserve">к строке </t>
    </r>
    <r>
      <rPr>
        <b/>
        <sz val="10"/>
        <rFont val="Times New Roman(K)"/>
        <charset val="204"/>
      </rPr>
      <t xml:space="preserve">220.00.024 </t>
    </r>
    <r>
      <rPr>
        <sz val="10"/>
        <rFont val="Times New Roman(K)"/>
        <charset val="204"/>
      </rPr>
      <t xml:space="preserve">"Вычет по расходам на ликвидацию полигонов размещения отходов и сумм отчислений в ликвидационный фонд полигонов размещения отходов
</t>
    </r>
  </si>
  <si>
    <t>Наименование и реквизиты документов</t>
  </si>
  <si>
    <t>Январь</t>
  </si>
  <si>
    <t>плат.поруч.№--- от (дата)</t>
  </si>
  <si>
    <t>Отчисления в ликвидационный фонд</t>
  </si>
  <si>
    <t>….</t>
  </si>
  <si>
    <t>ИТОГО сумма отчислений в ликвидационный фонд</t>
  </si>
  <si>
    <t>Работы по ликвидации полигона по размещению отходов</t>
  </si>
  <si>
    <t>(указывается вид работы)</t>
  </si>
  <si>
    <t>(указываются реквизиты акта вып.работ)</t>
  </si>
  <si>
    <r>
      <t xml:space="preserve">ВСЕГО  затрат, относимых на вычеты </t>
    </r>
    <r>
      <rPr>
        <sz val="11"/>
        <rFont val="Times New Roman(K)"/>
        <charset val="204"/>
      </rPr>
      <t xml:space="preserve"> </t>
    </r>
    <r>
      <rPr>
        <b/>
        <sz val="11"/>
        <rFont val="Times New Roman(K)"/>
        <charset val="204"/>
      </rPr>
      <t>(Строка 220.00.024)</t>
    </r>
  </si>
  <si>
    <r>
      <t xml:space="preserve">к строке </t>
    </r>
    <r>
      <rPr>
        <b/>
        <sz val="10"/>
        <rFont val="Times New Roman(K)"/>
        <charset val="204"/>
      </rPr>
      <t xml:space="preserve">220.00.025 </t>
    </r>
    <r>
      <rPr>
        <sz val="10"/>
        <rFont val="Times New Roman(K)"/>
        <charset val="204"/>
      </rPr>
      <t xml:space="preserve">"Вычет по расходам на научно-исследовательские, научно-технические работы и приобретение исключительных прав на объекты интеллектуальной собственности"
</t>
    </r>
  </si>
  <si>
    <t>Период отчетного года</t>
  </si>
  <si>
    <t>ИИН автора или БИН доверенной компании</t>
  </si>
  <si>
    <t>Дата и номер платежного документа</t>
  </si>
  <si>
    <t>Расходы на приобретение исключительных прав на объекты интеллектуальной собственности</t>
  </si>
  <si>
    <t>ИТОГО сумма расходов</t>
  </si>
  <si>
    <t>Проведение научно-исследовательских и научно-технических работ</t>
  </si>
  <si>
    <r>
      <t xml:space="preserve">ВСЕГО  затрат, относимых на вычеты </t>
    </r>
    <r>
      <rPr>
        <sz val="11"/>
        <rFont val="Times New Roman(K)"/>
        <charset val="204"/>
      </rPr>
      <t xml:space="preserve"> </t>
    </r>
    <r>
      <rPr>
        <b/>
        <sz val="11"/>
        <rFont val="Times New Roman(K)"/>
        <charset val="204"/>
      </rPr>
      <t>(Строка 220.00.025)</t>
    </r>
  </si>
  <si>
    <r>
      <t xml:space="preserve">к форме </t>
    </r>
    <r>
      <rPr>
        <b/>
        <sz val="10"/>
        <rFont val="Times New Roman(K)"/>
        <charset val="204"/>
      </rPr>
      <t xml:space="preserve">220.06 </t>
    </r>
    <r>
      <rPr>
        <sz val="10"/>
        <rFont val="Times New Roman(K)"/>
        <family val="1"/>
      </rPr>
      <t>"НАЛОГООБЛОЖЕНИЕ ФИНАНСОВОЙ ПРИБЫЛИ КОНТРОЛИРУЕМОЙ ИНОСТРАННОЙ КОМПАНИИ "</t>
    </r>
  </si>
  <si>
    <t xml:space="preserve"> Формы 220.06:     графа В</t>
  </si>
  <si>
    <t>Финансовая прибыль до налогообложения в иностранной валюте</t>
  </si>
  <si>
    <t>Коэффициент участия контроля (в соответствии с пунктом 7 статьи 297)</t>
  </si>
  <si>
    <t>Финансовая прибыль, подлежащая налогообложению в национальной валюте, пересчитанной в соответствии с пунктом 6 статьи 297</t>
  </si>
  <si>
    <t>Сумма иностранного налога на прибыль по  финансовой отчетности в иностранной валюте</t>
  </si>
  <si>
    <t>графа N</t>
  </si>
  <si>
    <t>графа O</t>
  </si>
  <si>
    <t>Сумма уплаченного иностранного налога на прибыль в иностранной валюте</t>
  </si>
  <si>
    <t>ИТОГО суммарная прибыль КИК и ПУ КИН (Строка 220.00.042)</t>
  </si>
  <si>
    <t>ИТОГО сумма зачета иностранного налога с финансовой прибыли КИК и ПУ КИК (Строка 220.00.052 ІІ)</t>
  </si>
  <si>
    <r>
      <t xml:space="preserve">к строке </t>
    </r>
    <r>
      <rPr>
        <b/>
        <sz val="10"/>
        <rFont val="Times New Roman(K)"/>
        <charset val="204"/>
      </rPr>
      <t xml:space="preserve">ФНО 220.04 </t>
    </r>
    <r>
      <rPr>
        <sz val="10"/>
        <rFont val="Times New Roman(K)"/>
        <family val="1"/>
      </rPr>
      <t>"ДОХОДЫ из ИНОСТРАННЫХ ИСТОЧНИКОВ, СУММЫ УПЛАЧЕННОГО ИНОСТРАННОГО НАЛОГА и ЗАЧЕТА"</t>
    </r>
  </si>
  <si>
    <t xml:space="preserve">Форма 220.04:  </t>
  </si>
  <si>
    <t xml:space="preserve">Итоговые значения строк графы F, соответствующих кодам видов доходов «2010», «2020», «2030», «2040», «2050», «2170» и «2190» переносятся в строку 220.00.001.
</t>
  </si>
  <si>
    <t xml:space="preserve">Итоговые значения строк графы F, соответствующих коду вида дохода «2060», переносятся в строку 220.00.002.
</t>
  </si>
  <si>
    <t>ИТОГО сумма зачета иностранного налога (Строка 220.00.052 І)</t>
  </si>
  <si>
    <t xml:space="preserve">Итоговые значения строк графы F, соответствующих иным кодам видов доходов, переносятся в строку 220.00.004.
</t>
  </si>
  <si>
    <t>ИТОГО доходов, полученных из иностранных источников (Строка 220.00.039)</t>
  </si>
  <si>
    <t>Зачет иностранного налога (итоговое значение графы G формы  220.04)</t>
  </si>
  <si>
    <r>
      <t xml:space="preserve">к строке </t>
    </r>
    <r>
      <rPr>
        <b/>
        <sz val="10"/>
        <rFont val="Times New Roman(K)"/>
        <family val="1"/>
      </rPr>
      <t>220.00.040 І</t>
    </r>
    <r>
      <rPr>
        <sz val="10"/>
        <rFont val="Times New Roman(K)"/>
        <family val="1"/>
      </rPr>
      <t xml:space="preserve"> "Доход, освобожденный от налогообложения в соответствии с международными договорами"</t>
    </r>
  </si>
  <si>
    <t>ВСЕГО доходов, освобожденных от налогообложения по международным договорам    (Строка 220.00.040 І)</t>
  </si>
  <si>
    <r>
      <t xml:space="preserve">к строке </t>
    </r>
    <r>
      <rPr>
        <b/>
        <sz val="10"/>
        <rFont val="Times New Roman(K)"/>
        <charset val="204"/>
      </rPr>
      <t xml:space="preserve">220.00.032 ІІІ </t>
    </r>
    <r>
      <rPr>
        <sz val="10"/>
        <rFont val="Times New Roman(K)"/>
        <family val="1"/>
      </rPr>
      <t>"Вычеты по добровольным пенсионным взносам"</t>
    </r>
  </si>
  <si>
    <t>ИТОГО вычетов по добровольным пенсионным взносам                                       (включается в строку 220.00.032 ІІІ )</t>
  </si>
  <si>
    <r>
      <t xml:space="preserve">к строке </t>
    </r>
    <r>
      <rPr>
        <b/>
        <sz val="10"/>
        <rFont val="Times New Roman(K)"/>
        <charset val="204"/>
      </rPr>
      <t xml:space="preserve">220.00.032 ІІІ </t>
    </r>
    <r>
      <rPr>
        <sz val="10"/>
        <rFont val="Times New Roman(K)"/>
        <family val="1"/>
      </rPr>
      <t>"Вычеты на оплату медуслуг (кроме косметологических)"</t>
    </r>
  </si>
  <si>
    <t>ИТОГО вычетов на оплату медуслуг                                                                                            (включается в строку 220.00.032 ІІІ)</t>
  </si>
  <si>
    <r>
      <t xml:space="preserve">к строке </t>
    </r>
    <r>
      <rPr>
        <b/>
        <sz val="10"/>
        <rFont val="Times New Roman(K)"/>
        <charset val="204"/>
      </rPr>
      <t xml:space="preserve">220.00.032 ІІІ </t>
    </r>
    <r>
      <rPr>
        <sz val="10"/>
        <rFont val="Times New Roman(K)"/>
        <family val="1"/>
      </rPr>
      <t>"Вычеты по погашению вознаграждения по займам жилищных строительных сбербанков для улучшения жилищных условий"</t>
    </r>
  </si>
  <si>
    <t>ИТОГО вычетов по погашению займов ЖСБ для улучшения жилищных условий (включается в строку 220.00.032 ІІІ)</t>
  </si>
  <si>
    <t xml:space="preserve"> СВОДНЫЙ НАЛОГОВЫЙ РЕГИСТР</t>
  </si>
  <si>
    <t>Наименование налоговых вычетов</t>
  </si>
  <si>
    <t>Расходы на потери по нормам естественной убыли</t>
  </si>
  <si>
    <t>Добровольные пенсионные взносы</t>
  </si>
  <si>
    <t xml:space="preserve"> ст. 347 НК РК</t>
  </si>
  <si>
    <t xml:space="preserve">Сумма, относимая на вычеты </t>
  </si>
  <si>
    <t>Налоговые вычеты на медицину</t>
  </si>
  <si>
    <t xml:space="preserve"> ст. 348 НК РК</t>
  </si>
  <si>
    <t>Налоговые вычеты на вознаграждения</t>
  </si>
  <si>
    <t xml:space="preserve"> ст. 349 НК РК</t>
  </si>
  <si>
    <t>в условном примере этих данных не предусмотрено</t>
  </si>
  <si>
    <t>Корректировка доходов</t>
  </si>
  <si>
    <r>
      <t xml:space="preserve">к строке </t>
    </r>
    <r>
      <rPr>
        <b/>
        <sz val="10"/>
        <rFont val="Times New Roman(K)"/>
        <charset val="204"/>
      </rPr>
      <t xml:space="preserve">220.00.035 </t>
    </r>
    <r>
      <rPr>
        <sz val="10"/>
        <rFont val="Times New Roman(K)"/>
        <family val="1"/>
      </rPr>
      <t>"Корректировка доходов и вычетов " (согласно статей 286, 287 НК РК)</t>
    </r>
  </si>
  <si>
    <t>Корректировка доходов (строка 220.00.035 І)</t>
  </si>
  <si>
    <t>Корректировка вычетов                  (строка 220.00.035 ІІ)</t>
  </si>
  <si>
    <t>Полный или частичный возврат товаров</t>
  </si>
  <si>
    <t>пп 1) п.1 ст.287</t>
  </si>
  <si>
    <t>Изменение условий сделки</t>
  </si>
  <si>
    <t>пп 2) п.1 ст.287</t>
  </si>
  <si>
    <t>Изменение цены или суммы договора, подлежащей оплате в национальной валюте</t>
  </si>
  <si>
    <t>пп 3) п.1 ст.287</t>
  </si>
  <si>
    <t xml:space="preserve"> п.2 ст.287</t>
  </si>
  <si>
    <t>Списание требования кредитором в связи с его ликвидацией или по решению суда, вступившего в законную силу</t>
  </si>
  <si>
    <t>ВСЕГО других вычетов, не включенных в предыдущие налоговые регистры  (строка 220.00.035)</t>
  </si>
  <si>
    <t>включается в строку 220.00.044</t>
  </si>
  <si>
    <t>Раздел. Совокупный годовой доход</t>
  </si>
  <si>
    <t>Вид полученной  компенсации</t>
  </si>
  <si>
    <t>ИТОГО доходов по инвестиционным депозитам, размещенным в исламском банке                                                  (включается в строку 220.00.010)</t>
  </si>
  <si>
    <r>
      <t xml:space="preserve">к строке </t>
    </r>
    <r>
      <rPr>
        <b/>
        <sz val="10"/>
        <rFont val="Times New Roman(K)"/>
        <charset val="204"/>
      </rPr>
      <t xml:space="preserve">220.00.026 </t>
    </r>
    <r>
      <rPr>
        <sz val="10"/>
        <rFont val="Times New Roman(K)"/>
        <family val="1"/>
      </rPr>
      <t>"Вычет расходов по страховым премиям и взносам участников систем гарантирования"</t>
    </r>
  </si>
  <si>
    <t>Выплаты по гарантийным обязательствам</t>
  </si>
  <si>
    <t>Период действия страховки (гарантии)         (с____ до____ )</t>
  </si>
  <si>
    <t>№ и дата договора страхования (гарантийного обязательства)</t>
  </si>
  <si>
    <t>Получено пенсионных выплат или оплачено страховой премии (гарантийных обязательств) за налоговый период</t>
  </si>
  <si>
    <t>ИТОГО вычетов по страховым премиям                                       (Строка 220.00.026)</t>
  </si>
  <si>
    <r>
      <t xml:space="preserve">к строке </t>
    </r>
    <r>
      <rPr>
        <b/>
        <sz val="10"/>
        <rFont val="Times New Roman(K)"/>
        <charset val="204"/>
      </rPr>
      <t xml:space="preserve">220.00.027 </t>
    </r>
    <r>
      <rPr>
        <sz val="10"/>
        <rFont val="Times New Roman(K)"/>
        <charset val="204"/>
      </rPr>
      <t xml:space="preserve">"Вычет членских взносов субъектов частного предпринимательства"
</t>
    </r>
  </si>
  <si>
    <t>ИТОГО сумма расходов на уплату членских взносов (Строка 220.00.027)</t>
  </si>
  <si>
    <t>ВСЕГО сумма превышения расходов над доходами  (включается в расчет к строке 220.00.046 А)</t>
  </si>
  <si>
    <r>
      <t xml:space="preserve">к строке </t>
    </r>
    <r>
      <rPr>
        <b/>
        <sz val="10"/>
        <rFont val="Times New Roman(K)"/>
        <charset val="204"/>
      </rPr>
      <t xml:space="preserve">220.00.046 А </t>
    </r>
    <r>
      <rPr>
        <sz val="10"/>
        <rFont val="Times New Roman(K)"/>
        <family val="1"/>
      </rPr>
      <t>"Уменьшение налогооблагаемого дохода ИП                                                                              в соответствии со статьей 288 Налогового кодекса РК"</t>
    </r>
  </si>
  <si>
    <t>ИТОГО сумма корректировки вычетов (Строка 220.00.046 В)</t>
  </si>
  <si>
    <t>Сумма иностранного налога на прибыль, подлежащая отнесению в зачет, в национальной валюте</t>
  </si>
  <si>
    <r>
      <t>Справочно, сумма,  удержанного ИПН источником выплаты (</t>
    </r>
    <r>
      <rPr>
        <b/>
        <sz val="9"/>
        <rFont val="Times New Roman(K)"/>
        <charset val="204"/>
      </rPr>
      <t>в строку 220.00.052</t>
    </r>
    <r>
      <rPr>
        <sz val="9"/>
        <rFont val="Times New Roman(K)"/>
        <family val="1"/>
      </rPr>
      <t>)</t>
    </r>
  </si>
  <si>
    <t>ИТОГО за год сумма доходов по вознаграждениям (кредиты, микрокредиты)</t>
  </si>
  <si>
    <t>ИТОГО за год сумма доходов по вознаграждениям от сдачи имущества в лизинг</t>
  </si>
  <si>
    <t>ИТОГО за год сумма доходов от роялти</t>
  </si>
  <si>
    <t>06</t>
  </si>
  <si>
    <t>Код страны резидентства и номер налоговой регистрации (если отмечена ячейка 10 В)</t>
  </si>
  <si>
    <t xml:space="preserve">доход от сдачи в аренду имущества </t>
  </si>
  <si>
    <t>по приобретенному праву требования</t>
  </si>
  <si>
    <t>по уступленному праву требования</t>
  </si>
  <si>
    <t>запасы на начало налогового периода всего</t>
  </si>
  <si>
    <t>запасы на конец налогового периода всего</t>
  </si>
  <si>
    <t>Приобретено запасов, работ и услуг всего</t>
  </si>
  <si>
    <t xml:space="preserve">                        в том числе:</t>
  </si>
  <si>
    <t>запасы</t>
  </si>
  <si>
    <t xml:space="preserve">Стоимость работ и услуг, себестоимость запасов,признаваемые последующими расходами </t>
  </si>
  <si>
    <t>Стоимость работ и услуг, себестоимость запасов,  признанные расходами будущих периодов в предыдущих налоговых периодах и относимые на вычеты в отчетном налоговом периоде</t>
  </si>
  <si>
    <t>Стоимость работ и услуг, себестоимость запасов, включаемые в первоначальную стоимость фиксированных активов,  объектов преференций, активов не подлежащих амортизации</t>
  </si>
  <si>
    <t xml:space="preserve">Стоимость работ и услуг, себестоимость запасов, не относимые на вычеты на основании статьи 264 Налогового Кодекса </t>
  </si>
  <si>
    <t>Стоимость работ и услуг, себестоимость запасов, признаваемые расходами будущих периодов и подлежащие отнесению на вычеты в последующие налоговые периоды</t>
  </si>
  <si>
    <t xml:space="preserve">Вычеты по фиксированным активам </t>
  </si>
  <si>
    <t>Вычеты по расходам на ликвидацию полигонов размещения отходов и сумм отчислений в ликвидационный фонд полигонов по размещению отходов</t>
  </si>
  <si>
    <t>Вычет налогов и  платежей в бюджет</t>
  </si>
  <si>
    <t>в виде взносов на ОСМС</t>
  </si>
  <si>
    <t>ВСЕГО ВЫЧЕТОВ ( сумма с 220.00.034 І  по 220.00.034 ІІ)</t>
  </si>
  <si>
    <t xml:space="preserve">Раздел. Расчет облагаемого дохода </t>
  </si>
  <si>
    <t>Убыток, подлежащий переносу                                                                                                                                                                        (220.00.041 + 220.00.044 +220.02.008 I)</t>
  </si>
  <si>
    <t xml:space="preserve">Убытки, оаределенные частью второй пункта 1 статьи 300 Налогового кодекса </t>
  </si>
  <si>
    <t>Уменьшение облагаемого дохода в соответствии с  пунктом 1 статьи 288 Налогового кодекса</t>
  </si>
  <si>
    <t>Уменьшение облагаемого доходав соответствии с пунктом 2 статьи 288 Налогового кодекса</t>
  </si>
  <si>
    <t>Налогооблагаемый доход  с учетом уменьшения                                                                                                                                                         (220.00.041 - 220.00.046)</t>
  </si>
  <si>
    <t>220.00.052</t>
  </si>
  <si>
    <t>Зачет иностранного налога с финансовой прибыли  КИК или ПУ КИК                        (итоговая сумма графы О формы 220.06)</t>
  </si>
  <si>
    <t>220.00.053</t>
  </si>
  <si>
    <t>220.00.054</t>
  </si>
  <si>
    <t>ИПН с облагаемого дохода КИК и ПУ КИК в соотвествии с подпунктом  4)  статьи 223 Налогового кодекса  (220.00.043 х 220.00.050)</t>
  </si>
  <si>
    <t>ИПН с облагаемого дохода КИК и ПУ КИК в соотвествии с подпунктом  5)  статьи 223 Налогового кодекса  (220.00.042 ІІ х 220.00.050)</t>
  </si>
  <si>
    <t>220.00.055</t>
  </si>
  <si>
    <t>ВСЕГО ИПН с учетом уменьшения с облагаемого дохода КИК и ПУ КИК в соотвествии с подпунктом  4)  статьи 223 Налогового кодекса  (220.00.053 - 220.00.052 ІІ)</t>
  </si>
  <si>
    <t>ВСЕГО ИПН, за исклюяением ИПН с облагаемого дохода КИК и ПУ КИК в соотвествии с подпунктом  4)  статьи 223 Налогового кодекса  (220.00.052+ 220.00.054 - уменьшение в соответствии с налоговым законодательством)</t>
  </si>
  <si>
    <t>220.00.056</t>
  </si>
  <si>
    <t>БИН аппарата акимов городов районного значения, сел, поселков, сельских округов</t>
  </si>
  <si>
    <t>Участник МФЦА в соответствии с Конституционным законом "О МФЦА"</t>
  </si>
  <si>
    <t>в соответствии со статьями 286, 287 НК РК</t>
  </si>
  <si>
    <t>220.00.057</t>
  </si>
  <si>
    <t>ВСЕГО доходов от уступки права требования  (строка 220.00.005)</t>
  </si>
  <si>
    <r>
      <t xml:space="preserve">к строке </t>
    </r>
    <r>
      <rPr>
        <b/>
        <sz val="10"/>
        <rFont val="Times New Roman(K)"/>
        <family val="1"/>
      </rPr>
      <t>220.00.005</t>
    </r>
    <r>
      <rPr>
        <sz val="10"/>
        <rFont val="Times New Roman(K)"/>
        <family val="1"/>
      </rPr>
      <t xml:space="preserve"> "Доход от уступки права требования"</t>
    </r>
  </si>
  <si>
    <t>ВСЕГО прочих доходов    (Строка 220.00.010)</t>
  </si>
  <si>
    <t>Разница в сумме оценки: "+" - положительная разница;        "-" - отрицательная разница                                                                                 (Строка 220.00.013)</t>
  </si>
  <si>
    <t>168 МРП =</t>
  </si>
  <si>
    <t>1 квартал</t>
  </si>
  <si>
    <t>Операции по учету налоговых обязательств по плате за негативное воздействие на окружающую среду</t>
  </si>
  <si>
    <t xml:space="preserve">Налоговый регистр
по учету налоговых обязательств по плате за негативное воздействие на окружающую среду                                                                                                                                                        и плате за пользование водными ресурсами поверхностных источников
</t>
  </si>
  <si>
    <r>
      <t xml:space="preserve">ИТОГО по кодам 2010, 2020, 2030, 2040, 2050,2170.и 2190  включается в показатель </t>
    </r>
    <r>
      <rPr>
        <b/>
        <sz val="10"/>
        <rFont val="Times New Roman(K)"/>
        <charset val="204"/>
      </rPr>
      <t>строки 220.00.001</t>
    </r>
  </si>
  <si>
    <r>
      <t xml:space="preserve">ИТОГО включается в показатель </t>
    </r>
    <r>
      <rPr>
        <b/>
        <sz val="10"/>
        <rFont val="Times New Roman(K)"/>
        <charset val="204"/>
      </rPr>
      <t>строки 220.00.002</t>
    </r>
  </si>
  <si>
    <r>
      <t xml:space="preserve">ИТОГО включается в показатель </t>
    </r>
    <r>
      <rPr>
        <b/>
        <sz val="10"/>
        <rFont val="Times New Roman(K)"/>
        <charset val="204"/>
      </rPr>
      <t>строки 220.00.004</t>
    </r>
  </si>
  <si>
    <t>Сумма уменьшений за счет убытков (п.1 ст.300 НК РК) в иностранной валюте</t>
  </si>
  <si>
    <t>9а</t>
  </si>
  <si>
    <t>9б</t>
  </si>
  <si>
    <t>9в</t>
  </si>
  <si>
    <t>9г</t>
  </si>
  <si>
    <t>9д</t>
  </si>
  <si>
    <t xml:space="preserve">Сумма уменьшений в соответствии с п.п. 1) п.3 статьи 340 НК РК,  в иностранной валюте  </t>
  </si>
  <si>
    <t>графа I-1</t>
  </si>
  <si>
    <t>графа I-2</t>
  </si>
  <si>
    <t>графа I-3</t>
  </si>
  <si>
    <t>графа I-4</t>
  </si>
  <si>
    <t>графа I-5</t>
  </si>
  <si>
    <t>графа I-6</t>
  </si>
  <si>
    <t>графа I-7</t>
  </si>
  <si>
    <t>графа I-8</t>
  </si>
  <si>
    <t>графа I-9</t>
  </si>
  <si>
    <t>9е</t>
  </si>
  <si>
    <t>9ж</t>
  </si>
  <si>
    <t>9з</t>
  </si>
  <si>
    <t>9и</t>
  </si>
  <si>
    <t>9к</t>
  </si>
  <si>
    <t>графа I-10</t>
  </si>
  <si>
    <t xml:space="preserve">Сумма уменьшений в соответствии с п.п. 2) п.3 статьи 340 НК РК,  в иностранной валюте  </t>
  </si>
  <si>
    <t xml:space="preserve">Сумма уменьшений в соответствии с п.п. 3) п.3 статьи 340 НК РК,  в иностранной валюте  </t>
  </si>
  <si>
    <t xml:space="preserve">Сумма уменьшений в соответствии с п.п. 4) п.3 статьи 340 НК РК,  в иностранной валюте  </t>
  </si>
  <si>
    <t xml:space="preserve">Сумма уменьшений в соответствии с п.п. 5) п.3 статьи 340 НК РК,  в иностранной валюте  </t>
  </si>
  <si>
    <t xml:space="preserve">Сумма уменьшений в соответствии с п.п. 6) п.3 статьи 340 НК РК,  в иностранной валюте  </t>
  </si>
  <si>
    <t xml:space="preserve">Сумма уменьшений в соответствии с п.п. 7) п.3 статьи 340 НК РК,  в иностранной валюте  </t>
  </si>
  <si>
    <t xml:space="preserve">Сумма уменьшений в соответствии с п.п. 8 п.3 статьи 340 НК РК,  в иностранной валюте  </t>
  </si>
  <si>
    <t xml:space="preserve">Сумма уменьшений в соответствии с п.п. 9) п.3 статьи 340 НК РК,  в иностранной валюте  </t>
  </si>
  <si>
    <t xml:space="preserve">Сумма уменьшений в соответствии с п.п. 10) п.3 статьи 340 НК РК,  в иностранной валюте  </t>
  </si>
  <si>
    <t>Сумма уменьшений из финансовой прибыли согласно п.3 статьи 340 НК РК, в иностранной валюте  (сумма граф от І-1 по І -10)</t>
  </si>
  <si>
    <t>Скорректированная финансовая прибыль (если не применяется пунтк 5 ст.297 НК РК, то графа не заполняется) графа G - графа H - графа I, в иностранной валюте</t>
  </si>
  <si>
    <t>Положительная величина финансовой прибыли, подлежащая налогообложению в РК  (гр.Е * гр.І или гр.Е * гр.J)</t>
  </si>
  <si>
    <t>Фонд оплаты труда работников с инвалидностью</t>
  </si>
  <si>
    <t>Сумма исчисленного социального налога на заработную плату работников с инвалидностью</t>
  </si>
  <si>
    <t>Сумма других выплат работникам с инвалиднстью</t>
  </si>
  <si>
    <r>
      <t>ИТОГО по приобретенным правам (</t>
    </r>
    <r>
      <rPr>
        <b/>
        <sz val="10"/>
        <rFont val="Times New Roman(K)"/>
        <charset val="204"/>
      </rPr>
      <t>строка 220.00.005 І</t>
    </r>
    <r>
      <rPr>
        <sz val="10"/>
        <rFont val="Times New Roman(K)"/>
        <family val="1"/>
      </rPr>
      <t>)</t>
    </r>
  </si>
  <si>
    <r>
      <t>ИТОГО по уступлетенным правам  строка (</t>
    </r>
    <r>
      <rPr>
        <b/>
        <sz val="10"/>
        <rFont val="Times New Roman(K)"/>
        <charset val="204"/>
      </rPr>
      <t>220.00.005 ІІ</t>
    </r>
    <r>
      <rPr>
        <sz val="10"/>
        <rFont val="Times New Roman(K)"/>
        <family val="1"/>
      </rPr>
      <t>)</t>
    </r>
  </si>
  <si>
    <t xml:space="preserve">Сумма дохода, включаемая в СГД                                                   (гр.3 - гр.4)          </t>
  </si>
  <si>
    <t>графа 5 переносится в строку 220.00.052 V</t>
  </si>
  <si>
    <t>графа 5 переносится в строку 220.00.052 ІІІ</t>
  </si>
  <si>
    <t>п.п. 13), п.1, ст.226 НК РК</t>
  </si>
  <si>
    <t>Обоснование суммы корректировки дохода</t>
  </si>
  <si>
    <t>п.п.1) п.1 ст.241 НК РК</t>
  </si>
  <si>
    <t xml:space="preserve">графа 4 переносится в строку 1 графы 4 налогового регистра к строке 220.00.012 </t>
  </si>
  <si>
    <t>в графу 4 заносится показатель гр.4 итоговой строки по дивидендам таблицы налогового регистра к строке 200.00.010 - (лист 220.00.010.Дивиденды)</t>
  </si>
  <si>
    <t>п.п. 1) п.1 ст.241 НК РК</t>
  </si>
  <si>
    <t>АО "Банк ЦентрКредит"</t>
  </si>
  <si>
    <t>(стр.220.00.019)</t>
  </si>
  <si>
    <t>(в стр.220.00.029)</t>
  </si>
  <si>
    <t>(стр.220.00.032 І)</t>
  </si>
  <si>
    <t>(стр.220.00.032 II)</t>
  </si>
  <si>
    <r>
      <t xml:space="preserve">к строке </t>
    </r>
    <r>
      <rPr>
        <b/>
        <sz val="10"/>
        <rFont val="Times New Roman(K)"/>
        <charset val="204"/>
      </rPr>
      <t xml:space="preserve">220.00.032 ІІІ </t>
    </r>
    <r>
      <rPr>
        <sz val="10"/>
        <rFont val="Times New Roman(K)"/>
        <family val="1"/>
      </rPr>
      <t>"Стандартные вычеты "</t>
    </r>
  </si>
  <si>
    <t>ИТОГО стандартных вычетов  (строка 220.00.032 ІІІ)</t>
  </si>
  <si>
    <r>
      <t xml:space="preserve">к строке </t>
    </r>
    <r>
      <rPr>
        <b/>
        <sz val="10"/>
        <rFont val="Times New Roman(K)"/>
        <charset val="204"/>
      </rPr>
      <t xml:space="preserve">220.00.032 ІV </t>
    </r>
    <r>
      <rPr>
        <sz val="10"/>
        <rFont val="Times New Roman(K)"/>
        <family val="1"/>
      </rPr>
      <t>"Другие налоговые вычеты "</t>
    </r>
  </si>
  <si>
    <t>ВСЕГО строка 220.00.032 ІV</t>
  </si>
  <si>
    <t>Сумма облагаемого дохода КИК и ПУ КИК в соответствии с подпунктом 4) статьи 223 Налогового кодекса</t>
  </si>
  <si>
    <t>Сумма облагаемого дохода КИК и ПУ КИК в соответствии с подпунктом 5) статьи 223 Налогового кодекса</t>
  </si>
  <si>
    <t>Облагаемый доход КИК и ПУ КИК с учетом перенесенных убытков (220.00.042 I - 220.00.045 В)</t>
  </si>
  <si>
    <t xml:space="preserve">    Отчисления в ГФСС0 ФСМС и ОПВР</t>
  </si>
  <si>
    <t xml:space="preserve">Вычет сумм компенсаций при служебных командировках в соответствии со статьей 244 Налгового кодекса
</t>
  </si>
  <si>
    <t>Сумма ИПН (220.00.051 - 220.00.052 I-220.00.052 II- 220.00.052 III- 220.00.052 IV - 220.00.052 V -220.00.052 VI)</t>
  </si>
  <si>
    <t>Уменьшение ИПН в соответствии с налоговым заонодательством</t>
  </si>
  <si>
    <r>
      <t>В среднем  удельный вес одного  литра  бензина составляет 0,78 кг . Фактический расход за 2023 год составил 1030 литров. Следовательно объем = 0,78 * 1030 = 803,4 кг или</t>
    </r>
    <r>
      <rPr>
        <b/>
        <sz val="12"/>
        <color theme="1"/>
        <rFont val="Arial Narrow"/>
        <family val="2"/>
        <charset val="204"/>
      </rPr>
      <t xml:space="preserve"> 0,8 тонны</t>
    </r>
  </si>
  <si>
    <t>168-кратный минимальный расчетный показатель</t>
  </si>
  <si>
    <t>Не выше 165 МРП в год  3 450*165= 569 250тг</t>
  </si>
  <si>
    <t>(53 890 000 - 37 300 000) = расчет показателя по данным условного примера</t>
  </si>
  <si>
    <t>(14 689 300 - 10 050 000) = расчет показателя по данным условного примера</t>
  </si>
  <si>
    <t>в строке 220.00.045 убыток, подлежащий переносу в соответствии с пунктом 1 статьи 300 Налогового кодекса. Значение строки 220.00.043 заполняется, если строка 220.00.043 имеет отрицательное значение</t>
  </si>
  <si>
    <t>Сумма оценки ТМЗ по методу, применявшемуся  в 2022г.</t>
  </si>
  <si>
    <t>Сумма оценки ТМЗ по методу, применявшемуся  в 2023г.</t>
  </si>
  <si>
    <r>
      <t>(не выше 6 МРП, т.е. 3 450</t>
    </r>
    <r>
      <rPr>
        <sz val="10"/>
        <color rgb="FF000000"/>
        <rFont val="Times New Roman"/>
        <family val="1"/>
        <charset val="204"/>
      </rPr>
      <t>*6 =          20 700</t>
    </r>
    <r>
      <rPr>
        <b/>
        <sz val="10"/>
        <color rgb="FF000000"/>
        <rFont val="Times New Roman"/>
        <family val="1"/>
        <charset val="204"/>
      </rPr>
      <t xml:space="preserve"> тг)</t>
    </r>
  </si>
  <si>
    <r>
      <t>(не выше 94 МРП, т.е. 3 450</t>
    </r>
    <r>
      <rPr>
        <sz val="10"/>
        <color rgb="FF000000"/>
        <rFont val="Times New Roman"/>
        <family val="1"/>
        <charset val="204"/>
      </rPr>
      <t>*94 = 324 300</t>
    </r>
    <r>
      <rPr>
        <b/>
        <sz val="10"/>
        <color rgb="FF000000"/>
        <rFont val="Times New Roman"/>
        <family val="1"/>
        <charset val="204"/>
      </rPr>
      <t xml:space="preserve"> тг)</t>
    </r>
  </si>
  <si>
    <t>сумма по условному примеру = 97 600 + 75 200</t>
  </si>
  <si>
    <t>пом.повара</t>
  </si>
  <si>
    <t>подс.кух.раб.</t>
  </si>
  <si>
    <t>ВСЕГО командировочных расходов по сотруднкам, относящихся на вычеты (строка 220.00.030)</t>
  </si>
  <si>
    <t>Подлежит вычету  (гр 4 + гр.6) но не более гр.5</t>
  </si>
  <si>
    <t>Сумма отчислений на ОСМС 3%</t>
  </si>
  <si>
    <r>
      <t xml:space="preserve">к строке </t>
    </r>
    <r>
      <rPr>
        <b/>
        <sz val="10"/>
        <rFont val="Times New Roman(K)"/>
        <charset val="204"/>
      </rPr>
      <t xml:space="preserve">220.00.046 В </t>
    </r>
    <r>
      <rPr>
        <sz val="10"/>
        <rFont val="Times New Roman(K)"/>
        <family val="1"/>
      </rPr>
      <t>"Уменьшение налогооблагаемого дохода в соответствии                                                                                                       с п.п. 3) пункта 1 статьи 288 Налогового кодекса РК"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</si>
</sst>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dd/mm/yy;@"/>
    <numFmt numFmtId="165" formatCode="#,##0.0"/>
    <numFmt numFmtId="166" formatCode="#,##0.0000"/>
  </numFmts>
  <fonts count="95">
    <font>
      <sz val="11"/>
      <color theme="1"/>
      <name val="Calibri"/>
      <family val="2"/>
      <scheme val="minor"/>
    </font>
    <font>
      <b/>
      <sz val="10"/>
      <name val="Times New Roman(K)"/>
      <family val="1"/>
    </font>
    <font>
      <sz val="8"/>
      <name val="Times New Roman(K)"/>
      <family val="1"/>
    </font>
    <font>
      <sz val="10"/>
      <name val="Times New Roman(K)"/>
      <family val="1"/>
    </font>
    <font>
      <b/>
      <sz val="10"/>
      <color indexed="9"/>
      <name val="Times New Roman(K)"/>
      <family val="1"/>
    </font>
    <font>
      <sz val="10"/>
      <color indexed="9"/>
      <name val="Times New Roman(K)"/>
      <family val="1"/>
    </font>
    <font>
      <sz val="10"/>
      <name val="Times New Roman(K)"/>
      <charset val="204"/>
    </font>
    <font>
      <b/>
      <sz val="10"/>
      <name val="Times New Roman(K)"/>
      <charset val="204"/>
    </font>
    <font>
      <b/>
      <sz val="12"/>
      <name val="Times New Roman(K)"/>
      <family val="1"/>
    </font>
    <font>
      <sz val="9"/>
      <name val="Times New Roman(K)"/>
      <family val="1"/>
    </font>
    <font>
      <b/>
      <sz val="9"/>
      <name val="Times New Roman(K)"/>
      <charset val="204"/>
    </font>
    <font>
      <b/>
      <sz val="8"/>
      <name val="Times New Roman(K)"/>
      <family val="1"/>
    </font>
    <font>
      <b/>
      <sz val="11"/>
      <color theme="0"/>
      <name val="Times New Roman(K)"/>
      <charset val="204"/>
    </font>
    <font>
      <b/>
      <sz val="11"/>
      <name val="Times New Roman(K)"/>
      <charset val="204"/>
    </font>
    <font>
      <b/>
      <sz val="11"/>
      <name val="Times New Roman(K)"/>
      <family val="1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(K)"/>
      <charset val="204"/>
    </font>
    <font>
      <sz val="9"/>
      <color theme="1"/>
      <name val="Times New Roman"/>
      <family val="1"/>
      <charset val="204"/>
    </font>
    <font>
      <b/>
      <sz val="12"/>
      <name val="Times New Roman(K)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(K)"/>
      <family val="1"/>
    </font>
    <font>
      <sz val="12"/>
      <name val="Times New Roman(K)"/>
      <family val="1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(K)"/>
      <charset val="204"/>
    </font>
    <font>
      <sz val="11"/>
      <name val="Times New Roman(K)"/>
      <charset val="204"/>
    </font>
    <font>
      <i/>
      <sz val="10"/>
      <name val="Times New Roman(K)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(K)"/>
      <charset val="204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8"/>
      <name val="Times New Roman(K)"/>
      <charset val="204"/>
    </font>
    <font>
      <b/>
      <sz val="10"/>
      <color indexed="9"/>
      <name val="Times New Roman(K)"/>
      <charset val="204"/>
    </font>
    <font>
      <b/>
      <sz val="10"/>
      <color rgb="FFFF0000"/>
      <name val="Times New Roman(K)"/>
      <charset val="204"/>
    </font>
    <font>
      <b/>
      <i/>
      <sz val="10"/>
      <name val="Times New Roman(K)"/>
      <charset val="204"/>
    </font>
    <font>
      <b/>
      <i/>
      <sz val="10"/>
      <color rgb="FFFF0000"/>
      <name val="Times New Roman(K)"/>
      <charset val="204"/>
    </font>
    <font>
      <b/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9"/>
      <color rgb="FFFF0000"/>
      <name val="Times New Roman(K)"/>
      <charset val="204"/>
    </font>
    <font>
      <sz val="14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Times New Roman(K)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</font>
    <font>
      <b/>
      <sz val="10"/>
      <color theme="1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b/>
      <sz val="10"/>
      <color theme="0"/>
      <name val="Times New Roman(K)"/>
      <charset val="204"/>
    </font>
    <font>
      <b/>
      <sz val="12"/>
      <name val="Arial Narrow"/>
      <family val="2"/>
      <charset val="204"/>
    </font>
    <font>
      <b/>
      <sz val="10"/>
      <color theme="0"/>
      <name val="Times New Roman(K)"/>
      <family val="1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43" fontId="67" fillId="0" borderId="0" applyFont="0" applyFill="0" applyBorder="0" applyAlignment="0" applyProtection="0"/>
  </cellStyleXfs>
  <cellXfs count="149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0" fontId="9" fillId="0" borderId="5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0" borderId="0" xfId="0" applyNumberFormat="1" applyFont="1"/>
    <xf numFmtId="0" fontId="9" fillId="0" borderId="20" xfId="0" applyFont="1" applyBorder="1"/>
    <xf numFmtId="3" fontId="2" fillId="0" borderId="0" xfId="0" applyNumberFormat="1" applyFont="1" applyProtection="1"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0" fontId="9" fillId="0" borderId="3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vertical="top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14" fillId="0" borderId="0" xfId="0" applyNumberFormat="1" applyFont="1" applyAlignment="1" applyProtection="1">
      <alignment horizontal="left" vertical="center"/>
      <protection locked="0"/>
    </xf>
    <xf numFmtId="3" fontId="16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0" fontId="9" fillId="0" borderId="18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3" fontId="3" fillId="0" borderId="30" xfId="0" applyNumberFormat="1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3" fontId="19" fillId="0" borderId="5" xfId="0" applyNumberFormat="1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" fontId="3" fillId="0" borderId="30" xfId="0" applyNumberFormat="1" applyFont="1" applyBorder="1" applyAlignment="1">
      <alignment wrapText="1"/>
    </xf>
    <xf numFmtId="0" fontId="2" fillId="0" borderId="30" xfId="0" applyFont="1" applyBorder="1" applyAlignment="1">
      <alignment wrapText="1"/>
    </xf>
    <xf numFmtId="1" fontId="3" fillId="0" borderId="31" xfId="0" applyNumberFormat="1" applyFont="1" applyBorder="1" applyAlignment="1">
      <alignment wrapText="1"/>
    </xf>
    <xf numFmtId="164" fontId="3" fillId="0" borderId="31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right" wrapText="1"/>
    </xf>
    <xf numFmtId="0" fontId="3" fillId="0" borderId="3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2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1" fontId="3" fillId="0" borderId="30" xfId="0" applyNumberFormat="1" applyFont="1" applyBorder="1" applyAlignment="1">
      <alignment vertical="center" wrapText="1"/>
    </xf>
    <xf numFmtId="3" fontId="25" fillId="0" borderId="43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3" fontId="10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wrapText="1"/>
    </xf>
    <xf numFmtId="3" fontId="10" fillId="0" borderId="31" xfId="0" applyNumberFormat="1" applyFont="1" applyBorder="1" applyAlignment="1">
      <alignment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3" fillId="6" borderId="5" xfId="0" applyFont="1" applyFill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19" fillId="0" borderId="29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0" xfId="0" applyFont="1" applyBorder="1" applyAlignment="1">
      <alignment vertical="top" wrapText="1"/>
    </xf>
    <xf numFmtId="0" fontId="9" fillId="0" borderId="29" xfId="0" applyFont="1" applyBorder="1" applyAlignment="1">
      <alignment vertical="center" wrapText="1"/>
    </xf>
    <xf numFmtId="3" fontId="9" fillId="0" borderId="36" xfId="0" applyNumberFormat="1" applyFont="1" applyBorder="1" applyAlignment="1">
      <alignment wrapText="1"/>
    </xf>
    <xf numFmtId="0" fontId="9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3" fontId="9" fillId="0" borderId="48" xfId="0" applyNumberFormat="1" applyFont="1" applyBorder="1" applyAlignment="1">
      <alignment wrapText="1"/>
    </xf>
    <xf numFmtId="3" fontId="9" fillId="0" borderId="49" xfId="0" applyNumberFormat="1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wrapText="1"/>
    </xf>
    <xf numFmtId="3" fontId="19" fillId="0" borderId="30" xfId="0" applyNumberFormat="1" applyFont="1" applyBorder="1" applyAlignment="1">
      <alignment horizontal="center" wrapText="1"/>
    </xf>
    <xf numFmtId="3" fontId="13" fillId="6" borderId="17" xfId="0" applyNumberFormat="1" applyFont="1" applyFill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3" fillId="5" borderId="5" xfId="0" applyFont="1" applyFill="1" applyBorder="1" applyAlignment="1">
      <alignment wrapText="1"/>
    </xf>
    <xf numFmtId="0" fontId="3" fillId="0" borderId="36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4" fillId="0" borderId="1" xfId="0" applyFont="1" applyBorder="1" applyAlignment="1">
      <alignment wrapText="1"/>
    </xf>
    <xf numFmtId="0" fontId="6" fillId="0" borderId="30" xfId="0" applyFont="1" applyBorder="1" applyAlignment="1">
      <alignment wrapText="1"/>
    </xf>
    <xf numFmtId="3" fontId="9" fillId="0" borderId="31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4" fillId="0" borderId="31" xfId="0" applyFont="1" applyBorder="1" applyAlignment="1">
      <alignment wrapText="1"/>
    </xf>
    <xf numFmtId="49" fontId="9" fillId="0" borderId="19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3" fontId="7" fillId="5" borderId="5" xfId="0" applyNumberFormat="1" applyFont="1" applyFill="1" applyBorder="1" applyAlignment="1">
      <alignment wrapText="1"/>
    </xf>
    <xf numFmtId="3" fontId="9" fillId="0" borderId="23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0" fontId="19" fillId="0" borderId="55" xfId="0" applyFont="1" applyBorder="1" applyAlignment="1">
      <alignment horizontal="center" wrapText="1"/>
    </xf>
    <xf numFmtId="0" fontId="3" fillId="0" borderId="23" xfId="0" applyFont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3" fontId="9" fillId="0" borderId="57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7" fillId="0" borderId="41" xfId="0" applyFont="1" applyBorder="1" applyAlignment="1">
      <alignment wrapText="1"/>
    </xf>
    <xf numFmtId="0" fontId="10" fillId="0" borderId="38" xfId="0" applyFont="1" applyBorder="1" applyAlignment="1">
      <alignment horizontal="center" wrapText="1"/>
    </xf>
    <xf numFmtId="3" fontId="7" fillId="5" borderId="58" xfId="0" applyNumberFormat="1" applyFont="1" applyFill="1" applyBorder="1" applyAlignment="1">
      <alignment wrapText="1"/>
    </xf>
    <xf numFmtId="0" fontId="19" fillId="0" borderId="8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0" fontId="19" fillId="0" borderId="60" xfId="0" applyFont="1" applyBorder="1" applyAlignment="1">
      <alignment horizontal="center" wrapText="1"/>
    </xf>
    <xf numFmtId="0" fontId="24" fillId="0" borderId="16" xfId="0" applyFont="1" applyBorder="1" applyAlignment="1">
      <alignment vertical="center" textRotation="90" wrapText="1"/>
    </xf>
    <xf numFmtId="0" fontId="22" fillId="0" borderId="16" xfId="0" applyFont="1" applyBorder="1" applyAlignment="1">
      <alignment vertical="center" textRotation="90" wrapText="1"/>
    </xf>
    <xf numFmtId="0" fontId="22" fillId="0" borderId="17" xfId="0" applyFont="1" applyBorder="1" applyAlignment="1">
      <alignment vertical="center" textRotation="90" wrapText="1"/>
    </xf>
    <xf numFmtId="3" fontId="9" fillId="0" borderId="30" xfId="0" applyNumberFormat="1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61" xfId="0" applyFont="1" applyBorder="1" applyAlignment="1">
      <alignment wrapText="1"/>
    </xf>
    <xf numFmtId="3" fontId="6" fillId="5" borderId="1" xfId="0" applyNumberFormat="1" applyFont="1" applyFill="1" applyBorder="1" applyAlignment="1">
      <alignment wrapText="1"/>
    </xf>
    <xf numFmtId="0" fontId="41" fillId="0" borderId="0" xfId="0" applyFont="1"/>
    <xf numFmtId="0" fontId="27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3" fontId="3" fillId="0" borderId="30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3" fontId="6" fillId="0" borderId="30" xfId="0" applyNumberFormat="1" applyFont="1" applyBorder="1" applyAlignment="1">
      <alignment vertical="top" wrapText="1"/>
    </xf>
    <xf numFmtId="3" fontId="3" fillId="0" borderId="30" xfId="0" applyNumberFormat="1" applyFont="1" applyBorder="1" applyAlignment="1">
      <alignment horizontal="right" vertical="top" wrapText="1"/>
    </xf>
    <xf numFmtId="3" fontId="9" fillId="0" borderId="30" xfId="0" applyNumberFormat="1" applyFont="1" applyBorder="1" applyAlignment="1">
      <alignment horizontal="right" wrapText="1"/>
    </xf>
    <xf numFmtId="3" fontId="9" fillId="0" borderId="30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0" fontId="42" fillId="0" borderId="65" xfId="0" applyFont="1" applyBorder="1" applyAlignment="1">
      <alignment vertical="top" wrapText="1"/>
    </xf>
    <xf numFmtId="0" fontId="42" fillId="0" borderId="66" xfId="0" applyFont="1" applyBorder="1" applyAlignment="1">
      <alignment vertical="top" wrapText="1"/>
    </xf>
    <xf numFmtId="0" fontId="42" fillId="0" borderId="67" xfId="0" applyFont="1" applyBorder="1" applyAlignment="1">
      <alignment vertical="top" wrapText="1"/>
    </xf>
    <xf numFmtId="0" fontId="42" fillId="0" borderId="5" xfId="0" applyFont="1" applyBorder="1" applyAlignment="1">
      <alignment vertical="top" wrapText="1"/>
    </xf>
    <xf numFmtId="0" fontId="19" fillId="0" borderId="68" xfId="0" applyFont="1" applyBorder="1" applyAlignment="1">
      <alignment horizontal="center" wrapText="1"/>
    </xf>
    <xf numFmtId="0" fontId="9" fillId="0" borderId="51" xfId="0" applyFont="1" applyBorder="1" applyAlignment="1">
      <alignment wrapText="1"/>
    </xf>
    <xf numFmtId="0" fontId="9" fillId="0" borderId="57" xfId="0" applyFont="1" applyBorder="1" applyAlignment="1">
      <alignment wrapText="1"/>
    </xf>
    <xf numFmtId="0" fontId="44" fillId="0" borderId="0" xfId="0" applyFont="1"/>
    <xf numFmtId="0" fontId="43" fillId="0" borderId="0" xfId="0" applyFont="1"/>
    <xf numFmtId="0" fontId="46" fillId="0" borderId="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" xfId="0" applyFont="1" applyBorder="1"/>
    <xf numFmtId="0" fontId="0" fillId="0" borderId="32" xfId="0" applyBorder="1"/>
    <xf numFmtId="0" fontId="47" fillId="0" borderId="59" xfId="0" applyFont="1" applyBorder="1"/>
    <xf numFmtId="0" fontId="0" fillId="0" borderId="59" xfId="0" applyBorder="1"/>
    <xf numFmtId="0" fontId="0" fillId="0" borderId="1" xfId="0" applyBorder="1"/>
    <xf numFmtId="0" fontId="0" fillId="0" borderId="2" xfId="0" applyBorder="1"/>
    <xf numFmtId="0" fontId="48" fillId="0" borderId="32" xfId="0" applyFont="1" applyBorder="1"/>
    <xf numFmtId="0" fontId="48" fillId="0" borderId="0" xfId="0" applyFont="1"/>
    <xf numFmtId="0" fontId="45" fillId="0" borderId="0" xfId="0" applyFont="1"/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23" fillId="0" borderId="0" xfId="0" applyFont="1"/>
    <xf numFmtId="1" fontId="48" fillId="0" borderId="0" xfId="0" applyNumberFormat="1" applyFont="1"/>
    <xf numFmtId="0" fontId="48" fillId="5" borderId="0" xfId="0" applyFont="1" applyFill="1"/>
    <xf numFmtId="0" fontId="9" fillId="0" borderId="8" xfId="0" applyFont="1" applyBorder="1" applyAlignment="1">
      <alignment vertical="center" wrapText="1"/>
    </xf>
    <xf numFmtId="3" fontId="9" fillId="0" borderId="71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3" fontId="9" fillId="0" borderId="76" xfId="0" applyNumberFormat="1" applyFont="1" applyBorder="1" applyAlignment="1">
      <alignment wrapText="1"/>
    </xf>
    <xf numFmtId="0" fontId="9" fillId="0" borderId="70" xfId="0" applyFont="1" applyBorder="1" applyAlignment="1">
      <alignment wrapText="1"/>
    </xf>
    <xf numFmtId="0" fontId="9" fillId="0" borderId="59" xfId="0" applyFont="1" applyBorder="1" applyAlignment="1">
      <alignment wrapText="1"/>
    </xf>
    <xf numFmtId="0" fontId="9" fillId="0" borderId="64" xfId="0" applyFont="1" applyBorder="1" applyAlignment="1">
      <alignment wrapText="1"/>
    </xf>
    <xf numFmtId="0" fontId="13" fillId="5" borderId="17" xfId="0" applyFont="1" applyFill="1" applyBorder="1" applyAlignment="1">
      <alignment wrapText="1"/>
    </xf>
    <xf numFmtId="1" fontId="9" fillId="0" borderId="23" xfId="0" applyNumberFormat="1" applyFont="1" applyBorder="1" applyAlignment="1">
      <alignment wrapText="1"/>
    </xf>
    <xf numFmtId="0" fontId="3" fillId="0" borderId="7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3" fontId="9" fillId="0" borderId="19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3" fontId="9" fillId="0" borderId="75" xfId="0" applyNumberFormat="1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42" fillId="0" borderId="1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50" fillId="0" borderId="1" xfId="0" applyFont="1" applyBorder="1" applyAlignment="1">
      <alignment vertical="top" wrapText="1"/>
    </xf>
    <xf numFmtId="0" fontId="20" fillId="0" borderId="44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0" fontId="20" fillId="0" borderId="47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3" fillId="0" borderId="2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0" fontId="20" fillId="0" borderId="23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0" fillId="0" borderId="58" xfId="0" applyFont="1" applyBorder="1" applyAlignment="1">
      <alignment horizontal="center" vertical="top" wrapText="1"/>
    </xf>
    <xf numFmtId="0" fontId="29" fillId="0" borderId="48" xfId="0" applyFont="1" applyBorder="1" applyAlignment="1">
      <alignment vertical="top" wrapText="1"/>
    </xf>
    <xf numFmtId="0" fontId="7" fillId="0" borderId="8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0" fillId="0" borderId="46" xfId="0" applyFont="1" applyBorder="1" applyAlignment="1">
      <alignment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3" fontId="2" fillId="0" borderId="1" xfId="0" applyNumberFormat="1" applyFont="1" applyBorder="1" applyProtection="1">
      <protection locked="0"/>
    </xf>
    <xf numFmtId="3" fontId="1" fillId="6" borderId="1" xfId="0" applyNumberFormat="1" applyFont="1" applyFill="1" applyBorder="1"/>
    <xf numFmtId="1" fontId="3" fillId="0" borderId="3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3" fontId="32" fillId="0" borderId="31" xfId="0" applyNumberFormat="1" applyFont="1" applyBorder="1" applyAlignment="1">
      <alignment wrapText="1"/>
    </xf>
    <xf numFmtId="0" fontId="9" fillId="0" borderId="23" xfId="0" applyFont="1" applyBorder="1" applyAlignment="1">
      <alignment horizontal="left" wrapText="1"/>
    </xf>
    <xf numFmtId="0" fontId="53" fillId="0" borderId="23" xfId="0" applyFont="1" applyBorder="1" applyAlignment="1">
      <alignment vertical="top" wrapText="1"/>
    </xf>
    <xf numFmtId="3" fontId="0" fillId="0" borderId="57" xfId="0" applyNumberFormat="1" applyBorder="1" applyAlignment="1">
      <alignment vertical="top" wrapText="1"/>
    </xf>
    <xf numFmtId="0" fontId="55" fillId="0" borderId="0" xfId="0" applyFont="1"/>
    <xf numFmtId="0" fontId="51" fillId="0" borderId="0" xfId="0" applyFont="1"/>
    <xf numFmtId="0" fontId="51" fillId="0" borderId="15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1" fillId="0" borderId="8" xfId="0" applyFont="1" applyBorder="1" applyAlignment="1">
      <alignment vertical="center"/>
    </xf>
    <xf numFmtId="0" fontId="55" fillId="0" borderId="13" xfId="0" applyFont="1" applyBorder="1"/>
    <xf numFmtId="0" fontId="55" fillId="0" borderId="1" xfId="0" applyFont="1" applyBorder="1"/>
    <xf numFmtId="0" fontId="55" fillId="0" borderId="25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55" fillId="0" borderId="2" xfId="0" applyFont="1" applyBorder="1"/>
    <xf numFmtId="0" fontId="55" fillId="0" borderId="4" xfId="0" applyFont="1" applyBorder="1"/>
    <xf numFmtId="0" fontId="51" fillId="0" borderId="1" xfId="0" applyFont="1" applyBorder="1"/>
    <xf numFmtId="0" fontId="55" fillId="0" borderId="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30" xfId="0" applyFont="1" applyBorder="1"/>
    <xf numFmtId="0" fontId="51" fillId="0" borderId="30" xfId="0" applyFont="1" applyBorder="1" applyAlignment="1">
      <alignment horizontal="center"/>
    </xf>
    <xf numFmtId="0" fontId="17" fillId="0" borderId="16" xfId="0" applyFont="1" applyBorder="1" applyAlignment="1">
      <alignment vertical="center" wrapText="1"/>
    </xf>
    <xf numFmtId="0" fontId="55" fillId="0" borderId="3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17" fillId="0" borderId="29" xfId="0" applyFont="1" applyBorder="1" applyAlignment="1">
      <alignment vertical="center" wrapText="1"/>
    </xf>
    <xf numFmtId="0" fontId="55" fillId="0" borderId="5" xfId="0" applyFont="1" applyBorder="1" applyAlignment="1">
      <alignment horizontal="center"/>
    </xf>
    <xf numFmtId="0" fontId="51" fillId="0" borderId="5" xfId="0" applyFont="1" applyBorder="1" applyAlignment="1">
      <alignment vertical="center" wrapText="1"/>
    </xf>
    <xf numFmtId="0" fontId="55" fillId="0" borderId="43" xfId="0" applyFont="1" applyBorder="1" applyAlignment="1">
      <alignment horizontal="center"/>
    </xf>
    <xf numFmtId="0" fontId="51" fillId="0" borderId="15" xfId="0" applyFont="1" applyBorder="1" applyAlignment="1">
      <alignment vertical="center"/>
    </xf>
    <xf numFmtId="0" fontId="51" fillId="0" borderId="79" xfId="0" applyFont="1" applyBorder="1" applyAlignment="1">
      <alignment horizontal="center"/>
    </xf>
    <xf numFmtId="0" fontId="51" fillId="0" borderId="41" xfId="0" applyFont="1" applyBorder="1" applyAlignment="1">
      <alignment vertical="center"/>
    </xf>
    <xf numFmtId="0" fontId="55" fillId="0" borderId="80" xfId="0" applyFont="1" applyBorder="1"/>
    <xf numFmtId="0" fontId="55" fillId="0" borderId="24" xfId="0" applyFont="1" applyBorder="1"/>
    <xf numFmtId="0" fontId="55" fillId="0" borderId="30" xfId="0" applyFont="1" applyBorder="1"/>
    <xf numFmtId="0" fontId="55" fillId="0" borderId="63" xfId="0" applyFont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51" fillId="0" borderId="2" xfId="0" applyFont="1" applyBorder="1"/>
    <xf numFmtId="0" fontId="51" fillId="0" borderId="4" xfId="0" applyFont="1" applyBorder="1"/>
    <xf numFmtId="0" fontId="42" fillId="0" borderId="1" xfId="0" applyFont="1" applyBorder="1"/>
    <xf numFmtId="3" fontId="51" fillId="0" borderId="1" xfId="0" applyNumberFormat="1" applyFont="1" applyBorder="1"/>
    <xf numFmtId="3" fontId="55" fillId="0" borderId="1" xfId="0" applyNumberFormat="1" applyFont="1" applyBorder="1" applyAlignment="1">
      <alignment horizontal="center"/>
    </xf>
    <xf numFmtId="3" fontId="55" fillId="7" borderId="1" xfId="0" applyNumberFormat="1" applyFont="1" applyFill="1" applyBorder="1" applyAlignment="1">
      <alignment horizontal="center"/>
    </xf>
    <xf numFmtId="3" fontId="51" fillId="7" borderId="1" xfId="0" applyNumberFormat="1" applyFont="1" applyFill="1" applyBorder="1"/>
    <xf numFmtId="3" fontId="55" fillId="0" borderId="30" xfId="0" applyNumberFormat="1" applyFont="1" applyBorder="1"/>
    <xf numFmtId="3" fontId="55" fillId="0" borderId="23" xfId="0" applyNumberFormat="1" applyFont="1" applyBorder="1"/>
    <xf numFmtId="3" fontId="51" fillId="0" borderId="57" xfId="0" applyNumberFormat="1" applyFont="1" applyBorder="1" applyAlignment="1">
      <alignment horizontal="center"/>
    </xf>
    <xf numFmtId="3" fontId="55" fillId="0" borderId="1" xfId="0" applyNumberFormat="1" applyFont="1" applyBorder="1"/>
    <xf numFmtId="3" fontId="55" fillId="0" borderId="2" xfId="0" applyNumberFormat="1" applyFont="1" applyBorder="1"/>
    <xf numFmtId="3" fontId="51" fillId="0" borderId="1" xfId="0" applyNumberFormat="1" applyFont="1" applyBorder="1" applyAlignment="1">
      <alignment wrapText="1"/>
    </xf>
    <xf numFmtId="3" fontId="55" fillId="0" borderId="31" xfId="0" applyNumberFormat="1" applyFont="1" applyBorder="1"/>
    <xf numFmtId="3" fontId="55" fillId="0" borderId="20" xfId="0" applyNumberFormat="1" applyFont="1" applyBorder="1"/>
    <xf numFmtId="3" fontId="51" fillId="0" borderId="75" xfId="0" applyNumberFormat="1" applyFont="1" applyBorder="1" applyAlignment="1">
      <alignment horizontal="center"/>
    </xf>
    <xf numFmtId="3" fontId="51" fillId="0" borderId="16" xfId="0" applyNumberFormat="1" applyFont="1" applyBorder="1" applyAlignment="1">
      <alignment wrapText="1"/>
    </xf>
    <xf numFmtId="0" fontId="51" fillId="0" borderId="24" xfId="0" applyFont="1" applyBorder="1" applyAlignment="1">
      <alignment horizontal="center"/>
    </xf>
    <xf numFmtId="3" fontId="58" fillId="0" borderId="3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9" fillId="0" borderId="58" xfId="0" applyFont="1" applyBorder="1" applyAlignment="1">
      <alignment wrapText="1"/>
    </xf>
    <xf numFmtId="0" fontId="46" fillId="0" borderId="9" xfId="0" applyFont="1" applyBorder="1" applyAlignment="1">
      <alignment horizontal="center"/>
    </xf>
    <xf numFmtId="0" fontId="0" fillId="0" borderId="69" xfId="0" applyBorder="1"/>
    <xf numFmtId="3" fontId="0" fillId="0" borderId="59" xfId="0" applyNumberFormat="1" applyBorder="1"/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48" fillId="5" borderId="0" xfId="0" applyFont="1" applyFill="1" applyAlignment="1">
      <alignment horizontal="center"/>
    </xf>
    <xf numFmtId="0" fontId="48" fillId="5" borderId="6" xfId="0" applyFont="1" applyFill="1" applyBorder="1"/>
    <xf numFmtId="1" fontId="48" fillId="0" borderId="7" xfId="0" applyNumberFormat="1" applyFont="1" applyBorder="1"/>
    <xf numFmtId="0" fontId="23" fillId="0" borderId="72" xfId="0" applyFont="1" applyBorder="1"/>
    <xf numFmtId="3" fontId="23" fillId="6" borderId="73" xfId="0" applyNumberFormat="1" applyFont="1" applyFill="1" applyBorder="1"/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0" borderId="64" xfId="0" applyBorder="1"/>
    <xf numFmtId="3" fontId="0" fillId="0" borderId="70" xfId="0" applyNumberFormat="1" applyBorder="1"/>
    <xf numFmtId="1" fontId="48" fillId="0" borderId="78" xfId="0" applyNumberFormat="1" applyFont="1" applyBorder="1"/>
    <xf numFmtId="1" fontId="48" fillId="0" borderId="64" xfId="0" applyNumberFormat="1" applyFont="1" applyBorder="1"/>
    <xf numFmtId="0" fontId="23" fillId="0" borderId="61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3" fontId="0" fillId="0" borderId="69" xfId="0" applyNumberFormat="1" applyBorder="1"/>
    <xf numFmtId="3" fontId="0" fillId="0" borderId="32" xfId="0" applyNumberFormat="1" applyBorder="1"/>
    <xf numFmtId="0" fontId="0" fillId="0" borderId="78" xfId="0" applyBorder="1"/>
    <xf numFmtId="3" fontId="23" fillId="8" borderId="73" xfId="0" applyNumberFormat="1" applyFont="1" applyFill="1" applyBorder="1"/>
    <xf numFmtId="3" fontId="32" fillId="0" borderId="30" xfId="0" applyNumberFormat="1" applyFont="1" applyBorder="1" applyAlignment="1">
      <alignment wrapText="1"/>
    </xf>
    <xf numFmtId="3" fontId="32" fillId="0" borderId="1" xfId="0" applyNumberFormat="1" applyFont="1" applyBorder="1" applyAlignment="1">
      <alignment wrapText="1"/>
    </xf>
    <xf numFmtId="0" fontId="55" fillId="6" borderId="30" xfId="0" applyFont="1" applyFill="1" applyBorder="1" applyAlignment="1">
      <alignment horizontal="center"/>
    </xf>
    <xf numFmtId="0" fontId="51" fillId="0" borderId="54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wrapText="1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right" vertical="center" inden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5" xfId="0" applyFont="1" applyFill="1" applyBorder="1" applyAlignment="1" applyProtection="1">
      <alignment horizontal="center" vertical="center"/>
      <protection locked="0"/>
    </xf>
    <xf numFmtId="3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left" vertical="center" wrapText="1" inden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11" borderId="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4" fillId="11" borderId="0" xfId="0" applyFont="1" applyFill="1" applyAlignment="1" applyProtection="1">
      <alignment horizontal="center" vertical="center"/>
      <protection locked="0"/>
    </xf>
    <xf numFmtId="3" fontId="4" fillId="11" borderId="0" xfId="0" applyNumberFormat="1" applyFont="1" applyFill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4" fillId="11" borderId="2" xfId="0" applyFont="1" applyFill="1" applyBorder="1" applyAlignment="1" applyProtection="1">
      <alignment horizontal="center"/>
      <protection locked="0"/>
    </xf>
    <xf numFmtId="3" fontId="4" fillId="11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63" fillId="0" borderId="62" xfId="0" applyFont="1" applyBorder="1" applyAlignment="1">
      <alignment horizontal="center"/>
    </xf>
    <xf numFmtId="0" fontId="63" fillId="0" borderId="30" xfId="0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80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30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center"/>
    </xf>
    <xf numFmtId="0" fontId="63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/>
    </xf>
    <xf numFmtId="0" fontId="63" fillId="0" borderId="1" xfId="0" applyFont="1" applyBorder="1" applyAlignment="1">
      <alignment horizontal="left"/>
    </xf>
    <xf numFmtId="0" fontId="39" fillId="0" borderId="78" xfId="0" applyFont="1" applyBorder="1" applyAlignment="1">
      <alignment horizontal="center"/>
    </xf>
    <xf numFmtId="0" fontId="39" fillId="0" borderId="31" xfId="0" applyFont="1" applyBorder="1" applyAlignment="1">
      <alignment horizontal="left"/>
    </xf>
    <xf numFmtId="0" fontId="39" fillId="0" borderId="3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8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/>
    </xf>
    <xf numFmtId="0" fontId="63" fillId="0" borderId="30" xfId="0" applyFont="1" applyBorder="1" applyAlignment="1">
      <alignment horizontal="left" wrapText="1"/>
    </xf>
    <xf numFmtId="0" fontId="39" fillId="0" borderId="18" xfId="0" applyFont="1" applyBorder="1" applyAlignment="1">
      <alignment horizontal="center"/>
    </xf>
    <xf numFmtId="0" fontId="39" fillId="0" borderId="1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3" fontId="14" fillId="0" borderId="21" xfId="0" applyNumberFormat="1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3" fontId="9" fillId="0" borderId="49" xfId="0" applyNumberFormat="1" applyFont="1" applyBorder="1" applyAlignment="1">
      <alignment horizontal="center" wrapText="1"/>
    </xf>
    <xf numFmtId="0" fontId="9" fillId="0" borderId="23" xfId="0" applyFont="1" applyBorder="1" applyAlignment="1">
      <alignment vertical="center" wrapText="1"/>
    </xf>
    <xf numFmtId="0" fontId="9" fillId="0" borderId="49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58" xfId="0" applyFont="1" applyBorder="1" applyAlignment="1">
      <alignment horizontal="center" vertical="center" wrapText="1"/>
    </xf>
    <xf numFmtId="0" fontId="42" fillId="0" borderId="65" xfId="0" applyFont="1" applyBorder="1" applyAlignment="1">
      <alignment vertical="center" wrapText="1"/>
    </xf>
    <xf numFmtId="0" fontId="42" fillId="0" borderId="66" xfId="0" applyFont="1" applyBorder="1" applyAlignment="1">
      <alignment vertical="center" wrapText="1"/>
    </xf>
    <xf numFmtId="0" fontId="42" fillId="0" borderId="67" xfId="0" applyFont="1" applyBorder="1" applyAlignment="1">
      <alignment vertical="center" wrapText="1"/>
    </xf>
    <xf numFmtId="0" fontId="66" fillId="0" borderId="0" xfId="0" applyFont="1" applyProtection="1">
      <protection locked="0"/>
    </xf>
    <xf numFmtId="0" fontId="3" fillId="0" borderId="30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69" fillId="0" borderId="0" xfId="0" applyFont="1" applyAlignment="1">
      <alignment wrapText="1"/>
    </xf>
    <xf numFmtId="3" fontId="21" fillId="6" borderId="17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 applyProtection="1">
      <alignment horizontal="left" vertical="center"/>
      <protection locked="0"/>
    </xf>
    <xf numFmtId="0" fontId="69" fillId="0" borderId="1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3" fillId="0" borderId="41" xfId="0" applyFont="1" applyBorder="1" applyAlignment="1">
      <alignment wrapText="1"/>
    </xf>
    <xf numFmtId="3" fontId="13" fillId="5" borderId="5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3" fontId="9" fillId="0" borderId="0" xfId="1" applyFont="1" applyAlignment="1">
      <alignment wrapText="1"/>
    </xf>
    <xf numFmtId="0" fontId="9" fillId="0" borderId="0" xfId="0" applyFont="1" applyAlignment="1">
      <alignment horizontal="center" wrapText="1"/>
    </xf>
    <xf numFmtId="43" fontId="9" fillId="0" borderId="0" xfId="1" applyFont="1" applyAlignment="1">
      <alignment horizontal="center" wrapText="1"/>
    </xf>
    <xf numFmtId="0" fontId="43" fillId="0" borderId="31" xfId="0" applyFont="1" applyBorder="1" applyAlignment="1">
      <alignment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3" fillId="0" borderId="43" xfId="0" applyFont="1" applyBorder="1" applyAlignment="1">
      <alignment horizontal="center" wrapText="1"/>
    </xf>
    <xf numFmtId="0" fontId="20" fillId="0" borderId="43" xfId="0" applyFont="1" applyBorder="1" applyAlignment="1">
      <alignment vertical="top" wrapText="1"/>
    </xf>
    <xf numFmtId="0" fontId="68" fillId="0" borderId="43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center" vertical="top" wrapText="1"/>
    </xf>
    <xf numFmtId="0" fontId="70" fillId="0" borderId="57" xfId="0" applyFont="1" applyBorder="1" applyAlignment="1">
      <alignment vertical="top" wrapText="1"/>
    </xf>
    <xf numFmtId="0" fontId="71" fillId="0" borderId="1" xfId="0" applyFont="1" applyBorder="1" applyAlignment="1">
      <alignment vertical="center" wrapText="1"/>
    </xf>
    <xf numFmtId="0" fontId="20" fillId="0" borderId="45" xfId="0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wrapText="1"/>
    </xf>
    <xf numFmtId="3" fontId="9" fillId="0" borderId="74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0" xfId="0" applyFont="1" applyAlignment="1">
      <alignment horizontal="left"/>
    </xf>
    <xf numFmtId="3" fontId="65" fillId="0" borderId="57" xfId="0" applyNumberFormat="1" applyFont="1" applyBorder="1" applyAlignment="1">
      <alignment wrapText="1"/>
    </xf>
    <xf numFmtId="3" fontId="43" fillId="6" borderId="5" xfId="0" applyNumberFormat="1" applyFont="1" applyFill="1" applyBorder="1" applyAlignment="1">
      <alignment vertical="center" wrapText="1"/>
    </xf>
    <xf numFmtId="3" fontId="43" fillId="5" borderId="5" xfId="0" applyNumberFormat="1" applyFont="1" applyFill="1" applyBorder="1" applyAlignment="1">
      <alignment horizontal="center" vertical="center" wrapText="1"/>
    </xf>
    <xf numFmtId="3" fontId="43" fillId="6" borderId="58" xfId="0" applyNumberFormat="1" applyFont="1" applyFill="1" applyBorder="1" applyAlignment="1">
      <alignment vertical="center" wrapText="1"/>
    </xf>
    <xf numFmtId="0" fontId="2" fillId="5" borderId="0" xfId="0" applyFont="1" applyFill="1" applyProtection="1">
      <protection locked="0"/>
    </xf>
    <xf numFmtId="0" fontId="48" fillId="0" borderId="0" xfId="0" applyFont="1" applyProtection="1">
      <protection locked="0"/>
    </xf>
    <xf numFmtId="0" fontId="2" fillId="0" borderId="11" xfId="0" applyFont="1" applyBorder="1" applyProtection="1">
      <protection locked="0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2" fillId="0" borderId="0" xfId="0" applyFont="1" applyAlignment="1" applyProtection="1">
      <alignment vertical="center"/>
      <protection locked="0"/>
    </xf>
    <xf numFmtId="0" fontId="72" fillId="5" borderId="0" xfId="0" applyFont="1" applyFill="1" applyAlignment="1" applyProtection="1">
      <alignment vertical="center"/>
      <protection locked="0"/>
    </xf>
    <xf numFmtId="0" fontId="73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8" fillId="0" borderId="16" xfId="0" applyFont="1" applyBorder="1" applyAlignment="1">
      <alignment vertical="center" wrapText="1"/>
    </xf>
    <xf numFmtId="3" fontId="2" fillId="6" borderId="1" xfId="0" applyNumberFormat="1" applyFont="1" applyFill="1" applyBorder="1" applyProtection="1">
      <protection locked="0"/>
    </xf>
    <xf numFmtId="3" fontId="43" fillId="0" borderId="1" xfId="0" applyNumberFormat="1" applyFont="1" applyBorder="1" applyAlignment="1" applyProtection="1">
      <alignment horizontal="center"/>
      <protection locked="0"/>
    </xf>
    <xf numFmtId="0" fontId="63" fillId="0" borderId="1" xfId="0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left" vertical="center"/>
      <protection locked="0"/>
    </xf>
    <xf numFmtId="1" fontId="14" fillId="0" borderId="0" xfId="0" applyNumberFormat="1" applyFont="1" applyAlignment="1" applyProtection="1">
      <alignment horizontal="left" vertical="center"/>
      <protection locked="0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3" fontId="62" fillId="0" borderId="30" xfId="0" applyNumberFormat="1" applyFont="1" applyBorder="1" applyAlignment="1">
      <alignment horizontal="right"/>
    </xf>
    <xf numFmtId="0" fontId="39" fillId="0" borderId="30" xfId="0" applyFont="1" applyBorder="1" applyAlignment="1">
      <alignment horizontal="left" wrapText="1"/>
    </xf>
    <xf numFmtId="3" fontId="77" fillId="0" borderId="19" xfId="0" applyNumberFormat="1" applyFont="1" applyBorder="1" applyAlignment="1">
      <alignment horizontal="center"/>
    </xf>
    <xf numFmtId="3" fontId="77" fillId="0" borderId="11" xfId="0" applyNumberFormat="1" applyFont="1" applyBorder="1" applyAlignment="1">
      <alignment horizontal="center"/>
    </xf>
    <xf numFmtId="3" fontId="77" fillId="0" borderId="6" xfId="0" applyNumberFormat="1" applyFont="1" applyBorder="1" applyAlignment="1">
      <alignment horizontal="center"/>
    </xf>
    <xf numFmtId="3" fontId="21" fillId="8" borderId="5" xfId="0" applyNumberFormat="1" applyFont="1" applyFill="1" applyBorder="1" applyAlignment="1">
      <alignment wrapText="1"/>
    </xf>
    <xf numFmtId="3" fontId="32" fillId="0" borderId="30" xfId="0" applyNumberFormat="1" applyFont="1" applyBorder="1" applyAlignment="1">
      <alignment horizontal="right" wrapText="1"/>
    </xf>
    <xf numFmtId="3" fontId="32" fillId="0" borderId="1" xfId="0" applyNumberFormat="1" applyFont="1" applyBorder="1" applyAlignment="1">
      <alignment horizontal="right" wrapText="1"/>
    </xf>
    <xf numFmtId="3" fontId="0" fillId="0" borderId="1" xfId="0" applyNumberFormat="1" applyBorder="1"/>
    <xf numFmtId="3" fontId="0" fillId="0" borderId="2" xfId="0" applyNumberFormat="1" applyBorder="1"/>
    <xf numFmtId="3" fontId="0" fillId="0" borderId="49" xfId="0" applyNumberFormat="1" applyBorder="1"/>
    <xf numFmtId="3" fontId="0" fillId="0" borderId="24" xfId="0" applyNumberFormat="1" applyBorder="1"/>
    <xf numFmtId="3" fontId="47" fillId="0" borderId="30" xfId="0" applyNumberFormat="1" applyFont="1" applyBorder="1"/>
    <xf numFmtId="3" fontId="0" fillId="0" borderId="74" xfId="0" applyNumberFormat="1" applyBorder="1"/>
    <xf numFmtId="3" fontId="0" fillId="0" borderId="63" xfId="0" applyNumberFormat="1" applyBorder="1"/>
    <xf numFmtId="3" fontId="0" fillId="0" borderId="57" xfId="0" applyNumberFormat="1" applyBorder="1"/>
    <xf numFmtId="3" fontId="0" fillId="0" borderId="62" xfId="0" applyNumberFormat="1" applyBorder="1"/>
    <xf numFmtId="3" fontId="48" fillId="0" borderId="32" xfId="0" applyNumberFormat="1" applyFont="1" applyBorder="1"/>
    <xf numFmtId="3" fontId="48" fillId="0" borderId="1" xfId="0" applyNumberFormat="1" applyFont="1" applyBorder="1"/>
    <xf numFmtId="3" fontId="48" fillId="0" borderId="2" xfId="0" applyNumberFormat="1" applyFont="1" applyBorder="1"/>
    <xf numFmtId="3" fontId="48" fillId="6" borderId="49" xfId="0" applyNumberFormat="1" applyFont="1" applyFill="1" applyBorder="1"/>
    <xf numFmtId="3" fontId="48" fillId="0" borderId="24" xfId="0" applyNumberFormat="1" applyFont="1" applyBorder="1"/>
    <xf numFmtId="3" fontId="48" fillId="5" borderId="24" xfId="0" applyNumberFormat="1" applyFont="1" applyFill="1" applyBorder="1"/>
    <xf numFmtId="3" fontId="48" fillId="0" borderId="49" xfId="0" applyNumberFormat="1" applyFont="1" applyBorder="1"/>
    <xf numFmtId="3" fontId="48" fillId="0" borderId="74" xfId="0" applyNumberFormat="1" applyFont="1" applyBorder="1"/>
    <xf numFmtId="3" fontId="48" fillId="0" borderId="4" xfId="0" applyNumberFormat="1" applyFont="1" applyBorder="1"/>
    <xf numFmtId="3" fontId="48" fillId="8" borderId="59" xfId="0" applyNumberFormat="1" applyFont="1" applyFill="1" applyBorder="1"/>
    <xf numFmtId="3" fontId="48" fillId="0" borderId="13" xfId="0" applyNumberFormat="1" applyFont="1" applyBorder="1"/>
    <xf numFmtId="3" fontId="47" fillId="0" borderId="18" xfId="0" applyNumberFormat="1" applyFont="1" applyBorder="1"/>
    <xf numFmtId="3" fontId="48" fillId="5" borderId="18" xfId="0" applyNumberFormat="1" applyFont="1" applyFill="1" applyBorder="1"/>
    <xf numFmtId="3" fontId="0" fillId="0" borderId="33" xfId="0" applyNumberFormat="1" applyBorder="1"/>
    <xf numFmtId="3" fontId="0" fillId="0" borderId="3" xfId="0" applyNumberFormat="1" applyBorder="1"/>
    <xf numFmtId="3" fontId="0" fillId="0" borderId="35" xfId="0" applyNumberFormat="1" applyBorder="1"/>
    <xf numFmtId="3" fontId="23" fillId="0" borderId="72" xfId="0" applyNumberFormat="1" applyFont="1" applyBorder="1"/>
    <xf numFmtId="3" fontId="23" fillId="0" borderId="54" xfId="0" applyNumberFormat="1" applyFont="1" applyBorder="1"/>
    <xf numFmtId="165" fontId="0" fillId="0" borderId="43" xfId="0" applyNumberFormat="1" applyBorder="1"/>
    <xf numFmtId="165" fontId="0" fillId="0" borderId="1" xfId="0" applyNumberFormat="1" applyBorder="1"/>
    <xf numFmtId="3" fontId="0" fillId="0" borderId="41" xfId="0" applyNumberFormat="1" applyBorder="1"/>
    <xf numFmtId="3" fontId="23" fillId="9" borderId="73" xfId="0" applyNumberFormat="1" applyFont="1" applyFill="1" applyBorder="1"/>
    <xf numFmtId="3" fontId="23" fillId="5" borderId="83" xfId="0" applyNumberFormat="1" applyFont="1" applyFill="1" applyBorder="1"/>
    <xf numFmtId="3" fontId="23" fillId="0" borderId="60" xfId="0" applyNumberFormat="1" applyFont="1" applyBorder="1"/>
    <xf numFmtId="3" fontId="23" fillId="6" borderId="79" xfId="0" applyNumberFormat="1" applyFont="1" applyFill="1" applyBorder="1"/>
    <xf numFmtId="3" fontId="53" fillId="0" borderId="41" xfId="0" applyNumberFormat="1" applyFont="1" applyBorder="1" applyAlignment="1">
      <alignment horizontal="right" vertical="center" wrapText="1"/>
    </xf>
    <xf numFmtId="3" fontId="53" fillId="0" borderId="62" xfId="0" applyNumberFormat="1" applyFont="1" applyBorder="1" applyAlignment="1">
      <alignment horizontal="right" vertical="center" wrapText="1"/>
    </xf>
    <xf numFmtId="3" fontId="53" fillId="0" borderId="32" xfId="0" applyNumberFormat="1" applyFont="1" applyBorder="1" applyAlignment="1">
      <alignment horizontal="right" vertical="center" wrapText="1"/>
    </xf>
    <xf numFmtId="0" fontId="0" fillId="0" borderId="30" xfId="0" applyBorder="1"/>
    <xf numFmtId="0" fontId="79" fillId="0" borderId="41" xfId="0" applyFont="1" applyBorder="1" applyAlignment="1">
      <alignment vertical="center" wrapText="1"/>
    </xf>
    <xf numFmtId="0" fontId="79" fillId="0" borderId="34" xfId="0" applyFont="1" applyBorder="1" applyAlignment="1">
      <alignment vertical="center" wrapText="1"/>
    </xf>
    <xf numFmtId="0" fontId="79" fillId="0" borderId="35" xfId="0" applyFont="1" applyBorder="1" applyAlignment="1">
      <alignment vertical="center" wrapText="1"/>
    </xf>
    <xf numFmtId="0" fontId="79" fillId="0" borderId="58" xfId="0" applyFont="1" applyBorder="1" applyAlignment="1">
      <alignment vertical="center" wrapText="1"/>
    </xf>
    <xf numFmtId="0" fontId="79" fillId="0" borderId="39" xfId="0" applyFont="1" applyBorder="1" applyAlignment="1">
      <alignment vertical="center" wrapText="1"/>
    </xf>
    <xf numFmtId="0" fontId="79" fillId="0" borderId="82" xfId="0" applyFont="1" applyBorder="1" applyAlignment="1">
      <alignment vertical="center" wrapText="1"/>
    </xf>
    <xf numFmtId="0" fontId="79" fillId="0" borderId="15" xfId="0" applyFont="1" applyBorder="1" applyAlignment="1">
      <alignment vertical="center" wrapText="1"/>
    </xf>
    <xf numFmtId="0" fontId="79" fillId="0" borderId="16" xfId="0" applyFont="1" applyBorder="1" applyAlignment="1">
      <alignment vertical="center" wrapText="1"/>
    </xf>
    <xf numFmtId="0" fontId="79" fillId="0" borderId="29" xfId="0" applyFont="1" applyBorder="1" applyAlignment="1">
      <alignment vertical="center" wrapText="1"/>
    </xf>
    <xf numFmtId="0" fontId="79" fillId="0" borderId="28" xfId="0" applyFont="1" applyBorder="1" applyAlignment="1">
      <alignment vertical="center" wrapText="1"/>
    </xf>
    <xf numFmtId="0" fontId="79" fillId="0" borderId="5" xfId="0" applyFont="1" applyBorder="1" applyAlignment="1">
      <alignment vertical="center" wrapText="1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0" fillId="0" borderId="31" xfId="0" applyBorder="1"/>
    <xf numFmtId="0" fontId="0" fillId="0" borderId="20" xfId="0" applyBorder="1"/>
    <xf numFmtId="0" fontId="68" fillId="0" borderId="0" xfId="0" applyFont="1"/>
    <xf numFmtId="0" fontId="78" fillId="0" borderId="0" xfId="0" applyFont="1"/>
    <xf numFmtId="1" fontId="0" fillId="0" borderId="23" xfId="0" applyNumberFormat="1" applyBorder="1"/>
    <xf numFmtId="3" fontId="0" fillId="0" borderId="30" xfId="0" applyNumberFormat="1" applyBorder="1"/>
    <xf numFmtId="3" fontId="0" fillId="0" borderId="23" xfId="0" applyNumberFormat="1" applyBorder="1"/>
    <xf numFmtId="3" fontId="0" fillId="0" borderId="18" xfId="0" applyNumberFormat="1" applyBorder="1"/>
    <xf numFmtId="3" fontId="0" fillId="0" borderId="4" xfId="0" applyNumberFormat="1" applyBorder="1"/>
    <xf numFmtId="3" fontId="0" fillId="0" borderId="14" xfId="0" applyNumberFormat="1" applyBorder="1"/>
    <xf numFmtId="3" fontId="0" fillId="0" borderId="50" xfId="0" applyNumberFormat="1" applyBorder="1"/>
    <xf numFmtId="3" fontId="0" fillId="0" borderId="22" xfId="0" applyNumberFormat="1" applyBorder="1"/>
    <xf numFmtId="3" fontId="0" fillId="0" borderId="31" xfId="0" applyNumberFormat="1" applyBorder="1"/>
    <xf numFmtId="3" fontId="0" fillId="0" borderId="20" xfId="0" applyNumberFormat="1" applyBorder="1"/>
    <xf numFmtId="3" fontId="0" fillId="0" borderId="78" xfId="0" applyNumberFormat="1" applyBorder="1"/>
    <xf numFmtId="3" fontId="0" fillId="0" borderId="64" xfId="0" applyNumberFormat="1" applyBorder="1"/>
    <xf numFmtId="3" fontId="0" fillId="0" borderId="21" xfId="0" applyNumberFormat="1" applyBorder="1"/>
    <xf numFmtId="3" fontId="0" fillId="0" borderId="86" xfId="0" applyNumberFormat="1" applyBorder="1"/>
    <xf numFmtId="3" fontId="60" fillId="0" borderId="5" xfId="0" applyNumberFormat="1" applyFont="1" applyBorder="1"/>
    <xf numFmtId="3" fontId="60" fillId="0" borderId="28" xfId="0" applyNumberFormat="1" applyFont="1" applyBorder="1"/>
    <xf numFmtId="3" fontId="60" fillId="0" borderId="9" xfId="0" applyNumberFormat="1" applyFont="1" applyBorder="1"/>
    <xf numFmtId="3" fontId="60" fillId="6" borderId="28" xfId="0" applyNumberFormat="1" applyFont="1" applyFill="1" applyBorder="1"/>
    <xf numFmtId="0" fontId="80" fillId="0" borderId="0" xfId="0" applyFont="1" applyAlignment="1">
      <alignment wrapText="1"/>
    </xf>
    <xf numFmtId="0" fontId="74" fillId="0" borderId="0" xfId="0" applyFont="1" applyAlignment="1">
      <alignment wrapText="1"/>
    </xf>
    <xf numFmtId="3" fontId="62" fillId="6" borderId="5" xfId="0" applyNumberFormat="1" applyFont="1" applyFill="1" applyBorder="1" applyAlignment="1">
      <alignment horizontal="center" wrapText="1"/>
    </xf>
    <xf numFmtId="0" fontId="21" fillId="6" borderId="5" xfId="0" applyFont="1" applyFill="1" applyBorder="1" applyAlignment="1">
      <alignment horizontal="center" wrapText="1"/>
    </xf>
    <xf numFmtId="3" fontId="0" fillId="0" borderId="58" xfId="0" applyNumberFormat="1" applyBorder="1"/>
    <xf numFmtId="3" fontId="3" fillId="0" borderId="0" xfId="0" applyNumberFormat="1" applyFont="1" applyAlignment="1">
      <alignment wrapText="1"/>
    </xf>
    <xf numFmtId="3" fontId="55" fillId="0" borderId="43" xfId="0" applyNumberFormat="1" applyFont="1" applyBorder="1" applyAlignment="1">
      <alignment wrapText="1"/>
    </xf>
    <xf numFmtId="3" fontId="55" fillId="0" borderId="1" xfId="0" applyNumberFormat="1" applyFont="1" applyBorder="1" applyAlignment="1">
      <alignment wrapText="1"/>
    </xf>
    <xf numFmtId="3" fontId="55" fillId="0" borderId="1" xfId="0" applyNumberFormat="1" applyFont="1" applyBorder="1" applyAlignment="1">
      <alignment horizontal="center" vertical="center" wrapText="1"/>
    </xf>
    <xf numFmtId="3" fontId="55" fillId="0" borderId="31" xfId="0" applyNumberFormat="1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center" wrapText="1"/>
    </xf>
    <xf numFmtId="0" fontId="6" fillId="0" borderId="0" xfId="0" applyFont="1" applyAlignment="1" applyProtection="1">
      <alignment horizontal="center"/>
      <protection locked="0"/>
    </xf>
    <xf numFmtId="0" fontId="51" fillId="0" borderId="4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/>
    </xf>
    <xf numFmtId="0" fontId="70" fillId="0" borderId="0" xfId="0" applyFont="1"/>
    <xf numFmtId="0" fontId="78" fillId="0" borderId="1" xfId="0" applyFont="1" applyBorder="1"/>
    <xf numFmtId="0" fontId="78" fillId="0" borderId="0" xfId="0" applyFont="1" applyAlignment="1">
      <alignment horizontal="center"/>
    </xf>
    <xf numFmtId="0" fontId="82" fillId="0" borderId="0" xfId="0" applyFont="1"/>
    <xf numFmtId="0" fontId="79" fillId="0" borderId="0" xfId="0" applyFont="1" applyAlignment="1">
      <alignment vertical="center" wrapText="1"/>
    </xf>
    <xf numFmtId="166" fontId="68" fillId="0" borderId="1" xfId="0" applyNumberFormat="1" applyFont="1" applyBorder="1"/>
    <xf numFmtId="166" fontId="68" fillId="0" borderId="31" xfId="0" applyNumberFormat="1" applyFont="1" applyBorder="1"/>
    <xf numFmtId="3" fontId="60" fillId="0" borderId="16" xfId="0" applyNumberFormat="1" applyFont="1" applyBorder="1" applyAlignment="1">
      <alignment horizontal="center"/>
    </xf>
    <xf numFmtId="3" fontId="60" fillId="0" borderId="17" xfId="0" applyNumberFormat="1" applyFont="1" applyBorder="1"/>
    <xf numFmtId="0" fontId="68" fillId="0" borderId="2" xfId="0" applyFont="1" applyBorder="1"/>
    <xf numFmtId="0" fontId="68" fillId="0" borderId="20" xfId="0" applyFont="1" applyBorder="1"/>
    <xf numFmtId="3" fontId="68" fillId="0" borderId="4" xfId="0" applyNumberFormat="1" applyFont="1" applyBorder="1"/>
    <xf numFmtId="3" fontId="68" fillId="0" borderId="22" xfId="0" applyNumberFormat="1" applyFont="1" applyBorder="1"/>
    <xf numFmtId="3" fontId="60" fillId="0" borderId="28" xfId="0" applyNumberFormat="1" applyFont="1" applyBorder="1" applyAlignment="1">
      <alignment horizontal="center"/>
    </xf>
    <xf numFmtId="3" fontId="68" fillId="0" borderId="49" xfId="0" applyNumberFormat="1" applyFont="1" applyBorder="1"/>
    <xf numFmtId="3" fontId="68" fillId="0" borderId="50" xfId="0" applyNumberFormat="1" applyFont="1" applyBorder="1"/>
    <xf numFmtId="0" fontId="68" fillId="0" borderId="23" xfId="0" applyFont="1" applyBorder="1"/>
    <xf numFmtId="3" fontId="68" fillId="0" borderId="57" xfId="0" applyNumberFormat="1" applyFont="1" applyBorder="1"/>
    <xf numFmtId="3" fontId="68" fillId="0" borderId="24" xfId="0" applyNumberFormat="1" applyFont="1" applyBorder="1"/>
    <xf numFmtId="166" fontId="68" fillId="0" borderId="30" xfId="0" applyNumberFormat="1" applyFont="1" applyBorder="1"/>
    <xf numFmtId="0" fontId="79" fillId="0" borderId="15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5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16" fontId="0" fillId="0" borderId="62" xfId="0" applyNumberFormat="1" applyBorder="1"/>
    <xf numFmtId="3" fontId="68" fillId="0" borderId="63" xfId="0" applyNumberFormat="1" applyFont="1" applyBorder="1"/>
    <xf numFmtId="16" fontId="0" fillId="0" borderId="32" xfId="0" applyNumberFormat="1" applyBorder="1"/>
    <xf numFmtId="3" fontId="68" fillId="0" borderId="59" xfId="0" applyNumberFormat="1" applyFont="1" applyBorder="1"/>
    <xf numFmtId="3" fontId="68" fillId="0" borderId="64" xfId="0" applyNumberFormat="1" applyFont="1" applyBorder="1"/>
    <xf numFmtId="0" fontId="84" fillId="0" borderId="0" xfId="0" applyFont="1"/>
    <xf numFmtId="3" fontId="78" fillId="0" borderId="0" xfId="0" applyNumberFormat="1" applyFont="1"/>
    <xf numFmtId="10" fontId="70" fillId="0" borderId="0" xfId="0" applyNumberFormat="1" applyFont="1"/>
    <xf numFmtId="3" fontId="63" fillId="0" borderId="30" xfId="0" applyNumberFormat="1" applyFont="1" applyBorder="1" applyAlignment="1">
      <alignment wrapText="1"/>
    </xf>
    <xf numFmtId="3" fontId="63" fillId="8" borderId="23" xfId="0" applyNumberFormat="1" applyFont="1" applyFill="1" applyBorder="1" applyAlignment="1">
      <alignment wrapText="1"/>
    </xf>
    <xf numFmtId="3" fontId="63" fillId="0" borderId="57" xfId="0" applyNumberFormat="1" applyFont="1" applyBorder="1" applyAlignment="1">
      <alignment wrapText="1"/>
    </xf>
    <xf numFmtId="3" fontId="63" fillId="0" borderId="23" xfId="0" applyNumberFormat="1" applyFont="1" applyBorder="1" applyAlignment="1">
      <alignment wrapText="1"/>
    </xf>
    <xf numFmtId="3" fontId="63" fillId="0" borderId="19" xfId="0" applyNumberFormat="1" applyFont="1" applyBorder="1" applyAlignment="1">
      <alignment wrapText="1"/>
    </xf>
    <xf numFmtId="3" fontId="63" fillId="8" borderId="11" xfId="0" applyNumberFormat="1" applyFont="1" applyFill="1" applyBorder="1" applyAlignment="1">
      <alignment wrapText="1"/>
    </xf>
    <xf numFmtId="3" fontId="63" fillId="0" borderId="75" xfId="0" applyNumberFormat="1" applyFont="1" applyBorder="1" applyAlignment="1">
      <alignment wrapText="1"/>
    </xf>
    <xf numFmtId="3" fontId="63" fillId="0" borderId="1" xfId="0" applyNumberFormat="1" applyFont="1" applyBorder="1" applyAlignment="1">
      <alignment wrapText="1"/>
    </xf>
    <xf numFmtId="3" fontId="63" fillId="0" borderId="2" xfId="0" applyNumberFormat="1" applyFont="1" applyBorder="1" applyAlignment="1">
      <alignment wrapText="1"/>
    </xf>
    <xf numFmtId="3" fontId="63" fillId="0" borderId="49" xfId="0" applyNumberFormat="1" applyFont="1" applyBorder="1" applyAlignment="1">
      <alignment wrapText="1"/>
    </xf>
    <xf numFmtId="0" fontId="79" fillId="0" borderId="31" xfId="0" applyFont="1" applyBorder="1" applyAlignment="1">
      <alignment vertical="center" wrapText="1"/>
    </xf>
    <xf numFmtId="0" fontId="0" fillId="0" borderId="62" xfId="0" applyBorder="1"/>
    <xf numFmtId="0" fontId="0" fillId="0" borderId="14" xfId="0" applyBorder="1"/>
    <xf numFmtId="0" fontId="0" fillId="0" borderId="86" xfId="0" applyBorder="1"/>
    <xf numFmtId="0" fontId="79" fillId="0" borderId="78" xfId="0" applyFont="1" applyBorder="1" applyAlignment="1">
      <alignment vertical="center" wrapText="1"/>
    </xf>
    <xf numFmtId="0" fontId="79" fillId="0" borderId="64" xfId="0" applyFont="1" applyBorder="1" applyAlignment="1">
      <alignment vertical="center" wrapText="1"/>
    </xf>
    <xf numFmtId="0" fontId="87" fillId="0" borderId="15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82" fillId="0" borderId="30" xfId="0" applyFont="1" applyBorder="1" applyAlignment="1">
      <alignment wrapText="1"/>
    </xf>
    <xf numFmtId="0" fontId="68" fillId="0" borderId="30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30" xfId="0" applyFont="1" applyBorder="1" applyAlignment="1">
      <alignment vertical="center"/>
    </xf>
    <xf numFmtId="0" fontId="70" fillId="0" borderId="62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3" fontId="70" fillId="0" borderId="63" xfId="0" applyNumberFormat="1" applyFont="1" applyBorder="1" applyAlignment="1">
      <alignment vertical="center"/>
    </xf>
    <xf numFmtId="0" fontId="70" fillId="0" borderId="63" xfId="0" applyFont="1" applyBorder="1" applyAlignment="1">
      <alignment vertical="center"/>
    </xf>
    <xf numFmtId="3" fontId="70" fillId="0" borderId="74" xfId="0" applyNumberFormat="1" applyFont="1" applyBorder="1" applyAlignment="1">
      <alignment vertical="center"/>
    </xf>
    <xf numFmtId="0" fontId="84" fillId="0" borderId="30" xfId="0" applyFont="1" applyBorder="1" applyAlignment="1">
      <alignment vertical="center"/>
    </xf>
    <xf numFmtId="3" fontId="70" fillId="0" borderId="30" xfId="0" applyNumberFormat="1" applyFont="1" applyBorder="1" applyAlignment="1">
      <alignment vertical="center"/>
    </xf>
    <xf numFmtId="3" fontId="87" fillId="0" borderId="17" xfId="0" applyNumberFormat="1" applyFont="1" applyBorder="1" applyAlignment="1">
      <alignment horizontal="center"/>
    </xf>
    <xf numFmtId="3" fontId="86" fillId="6" borderId="5" xfId="0" applyNumberFormat="1" applyFont="1" applyFill="1" applyBorder="1" applyAlignment="1">
      <alignment horizontal="center" vertical="center" wrapText="1"/>
    </xf>
    <xf numFmtId="3" fontId="85" fillId="5" borderId="0" xfId="0" applyNumberFormat="1" applyFont="1" applyFill="1"/>
    <xf numFmtId="0" fontId="60" fillId="0" borderId="0" xfId="0" applyFont="1"/>
    <xf numFmtId="3" fontId="87" fillId="8" borderId="10" xfId="0" applyNumberFormat="1" applyFont="1" applyFill="1" applyBorder="1" applyAlignment="1">
      <alignment horizontal="center"/>
    </xf>
    <xf numFmtId="3" fontId="85" fillId="8" borderId="1" xfId="0" applyNumberFormat="1" applyFont="1" applyFill="1" applyBorder="1"/>
    <xf numFmtId="0" fontId="90" fillId="0" borderId="29" xfId="0" applyFont="1" applyBorder="1" applyAlignment="1">
      <alignment vertical="center" wrapText="1"/>
    </xf>
    <xf numFmtId="0" fontId="90" fillId="0" borderId="34" xfId="0" applyFont="1" applyBorder="1" applyAlignment="1">
      <alignment vertical="center" wrapText="1"/>
    </xf>
    <xf numFmtId="0" fontId="90" fillId="0" borderId="34" xfId="0" applyFont="1" applyBorder="1" applyAlignment="1">
      <alignment vertical="center"/>
    </xf>
    <xf numFmtId="0" fontId="90" fillId="0" borderId="34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/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2" fillId="1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0" borderId="12" xfId="0" applyFont="1" applyBorder="1"/>
    <xf numFmtId="3" fontId="1" fillId="6" borderId="5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3" fontId="58" fillId="5" borderId="30" xfId="0" applyNumberFormat="1" applyFont="1" applyFill="1" applyBorder="1" applyAlignment="1">
      <alignment vertical="center" wrapText="1"/>
    </xf>
    <xf numFmtId="3" fontId="21" fillId="9" borderId="30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3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8" xfId="0" applyFont="1" applyBorder="1" applyAlignment="1">
      <alignment vertical="center" wrapText="1"/>
    </xf>
    <xf numFmtId="0" fontId="10" fillId="5" borderId="49" xfId="0" applyFont="1" applyFill="1" applyBorder="1" applyAlignment="1">
      <alignment wrapText="1"/>
    </xf>
    <xf numFmtId="0" fontId="9" fillId="0" borderId="63" xfId="0" applyFont="1" applyBorder="1" applyAlignment="1">
      <alignment wrapText="1"/>
    </xf>
    <xf numFmtId="0" fontId="9" fillId="0" borderId="63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3" fontId="13" fillId="6" borderId="5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72" xfId="0" applyFont="1" applyBorder="1" applyAlignment="1">
      <alignment wrapText="1"/>
    </xf>
    <xf numFmtId="0" fontId="10" fillId="5" borderId="51" xfId="0" applyFont="1" applyFill="1" applyBorder="1" applyAlignment="1">
      <alignment wrapText="1"/>
    </xf>
    <xf numFmtId="0" fontId="78" fillId="0" borderId="1" xfId="0" applyFont="1" applyBorder="1" applyAlignment="1">
      <alignment horizontal="center"/>
    </xf>
    <xf numFmtId="3" fontId="47" fillId="0" borderId="13" xfId="0" applyNumberFormat="1" applyFont="1" applyBorder="1" applyAlignment="1">
      <alignment wrapText="1"/>
    </xf>
    <xf numFmtId="3" fontId="48" fillId="0" borderId="13" xfId="0" applyNumberFormat="1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3" fontId="9" fillId="9" borderId="74" xfId="0" applyNumberFormat="1" applyFont="1" applyFill="1" applyBorder="1" applyAlignment="1">
      <alignment wrapText="1"/>
    </xf>
    <xf numFmtId="0" fontId="9" fillId="9" borderId="53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42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42" fillId="0" borderId="62" xfId="0" applyFont="1" applyBorder="1" applyAlignment="1">
      <alignment vertical="top" wrapText="1"/>
    </xf>
    <xf numFmtId="0" fontId="42" fillId="0" borderId="30" xfId="0" applyFont="1" applyBorder="1" applyAlignment="1">
      <alignment vertical="top" wrapText="1"/>
    </xf>
    <xf numFmtId="0" fontId="42" fillId="0" borderId="78" xfId="0" applyFont="1" applyBorder="1" applyAlignment="1">
      <alignment vertical="top" wrapText="1"/>
    </xf>
    <xf numFmtId="0" fontId="42" fillId="0" borderId="31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20" fillId="0" borderId="38" xfId="0" applyFont="1" applyBorder="1" applyAlignment="1">
      <alignment horizontal="center" vertical="center" wrapText="1"/>
    </xf>
    <xf numFmtId="0" fontId="42" fillId="0" borderId="23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3" fontId="42" fillId="0" borderId="57" xfId="0" applyNumberFormat="1" applyFont="1" applyBorder="1" applyAlignment="1">
      <alignment vertical="top" wrapText="1"/>
    </xf>
    <xf numFmtId="3" fontId="42" fillId="0" borderId="49" xfId="0" applyNumberFormat="1" applyFont="1" applyBorder="1" applyAlignment="1">
      <alignment vertical="top" wrapText="1"/>
    </xf>
    <xf numFmtId="3" fontId="42" fillId="0" borderId="50" xfId="0" applyNumberFormat="1" applyFont="1" applyBorder="1" applyAlignment="1">
      <alignment vertical="top" wrapText="1"/>
    </xf>
    <xf numFmtId="0" fontId="6" fillId="0" borderId="0" xfId="0" applyFont="1" applyProtection="1">
      <protection locked="0"/>
    </xf>
    <xf numFmtId="3" fontId="21" fillId="6" borderId="10" xfId="0" applyNumberFormat="1" applyFont="1" applyFill="1" applyBorder="1" applyAlignment="1">
      <alignment horizontal="center" vertical="center" wrapText="1"/>
    </xf>
    <xf numFmtId="3" fontId="21" fillId="6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3" fontId="58" fillId="0" borderId="57" xfId="0" applyNumberFormat="1" applyFont="1" applyBorder="1" applyAlignment="1">
      <alignment vertical="center" wrapText="1"/>
    </xf>
    <xf numFmtId="3" fontId="58" fillId="5" borderId="57" xfId="0" applyNumberFormat="1" applyFont="1" applyFill="1" applyBorder="1" applyAlignment="1">
      <alignment vertical="center" wrapText="1"/>
    </xf>
    <xf numFmtId="3" fontId="47" fillId="0" borderId="85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6" borderId="54" xfId="0" applyFont="1" applyFill="1" applyBorder="1" applyAlignment="1">
      <alignment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94" fillId="13" borderId="1" xfId="0" applyFont="1" applyFill="1" applyBorder="1" applyAlignment="1" applyProtection="1">
      <alignment horizontal="center" vertical="center" wrapText="1"/>
      <protection locked="0"/>
    </xf>
    <xf numFmtId="0" fontId="73" fillId="13" borderId="2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left" vertical="center" wrapText="1" indent="1"/>
      <protection locked="0"/>
    </xf>
    <xf numFmtId="0" fontId="4" fillId="13" borderId="1" xfId="0" applyFont="1" applyFill="1" applyBorder="1" applyAlignment="1">
      <alignment horizontal="center" vertical="center" wrapText="1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11" borderId="39" xfId="0" applyFont="1" applyFill="1" applyBorder="1" applyAlignment="1" applyProtection="1">
      <alignment horizontal="center" vertical="center"/>
      <protection locked="0"/>
    </xf>
    <xf numFmtId="49" fontId="6" fillId="8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3" fontId="1" fillId="0" borderId="0" xfId="0" applyNumberFormat="1" applyFont="1" applyAlignment="1">
      <alignment horizontal="right"/>
    </xf>
    <xf numFmtId="0" fontId="13" fillId="8" borderId="5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3" fontId="48" fillId="6" borderId="59" xfId="0" applyNumberFormat="1" applyFont="1" applyFill="1" applyBorder="1"/>
    <xf numFmtId="1" fontId="48" fillId="0" borderId="31" xfId="0" applyNumberFormat="1" applyFont="1" applyBorder="1"/>
    <xf numFmtId="0" fontId="0" fillId="0" borderId="56" xfId="0" applyBorder="1"/>
    <xf numFmtId="0" fontId="23" fillId="0" borderId="64" xfId="0" applyFont="1" applyBorder="1" applyAlignment="1">
      <alignment horizontal="center"/>
    </xf>
    <xf numFmtId="3" fontId="0" fillId="5" borderId="0" xfId="0" applyNumberFormat="1" applyFill="1"/>
    <xf numFmtId="0" fontId="0" fillId="5" borderId="0" xfId="0" applyFill="1"/>
    <xf numFmtId="3" fontId="23" fillId="5" borderId="0" xfId="0" applyNumberFormat="1" applyFont="1" applyFill="1"/>
    <xf numFmtId="0" fontId="23" fillId="5" borderId="0" xfId="0" applyFont="1" applyFill="1"/>
    <xf numFmtId="3" fontId="59" fillId="0" borderId="78" xfId="0" applyNumberFormat="1" applyFont="1" applyBorder="1" applyAlignment="1">
      <alignment horizontal="left" vertical="center" wrapText="1"/>
    </xf>
    <xf numFmtId="3" fontId="23" fillId="6" borderId="59" xfId="0" applyNumberFormat="1" applyFont="1" applyFill="1" applyBorder="1"/>
    <xf numFmtId="3" fontId="52" fillId="6" borderId="5" xfId="0" applyNumberFormat="1" applyFont="1" applyFill="1" applyBorder="1"/>
    <xf numFmtId="3" fontId="0" fillId="0" borderId="0" xfId="0" applyNumberFormat="1"/>
    <xf numFmtId="0" fontId="13" fillId="6" borderId="5" xfId="0" applyFont="1" applyFill="1" applyBorder="1" applyAlignment="1">
      <alignment horizontal="center" vertical="center" wrapText="1"/>
    </xf>
    <xf numFmtId="3" fontId="13" fillId="6" borderId="17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3" fontId="43" fillId="6" borderId="8" xfId="0" applyNumberFormat="1" applyFont="1" applyFill="1" applyBorder="1" applyAlignment="1">
      <alignment horizontal="center" vertical="center" wrapText="1"/>
    </xf>
    <xf numFmtId="3" fontId="48" fillId="6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78" fillId="6" borderId="5" xfId="0" applyNumberFormat="1" applyFont="1" applyFill="1" applyBorder="1" applyAlignment="1">
      <alignment horizontal="center" vertical="top" wrapText="1"/>
    </xf>
    <xf numFmtId="3" fontId="13" fillId="9" borderId="5" xfId="0" applyNumberFormat="1" applyFont="1" applyFill="1" applyBorder="1" applyAlignment="1">
      <alignment horizontal="center" vertical="center" wrapText="1"/>
    </xf>
    <xf numFmtId="3" fontId="43" fillId="6" borderId="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3" fillId="8" borderId="68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3" fontId="13" fillId="6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21" fillId="6" borderId="17" xfId="0" applyNumberFormat="1" applyFont="1" applyFill="1" applyBorder="1" applyAlignment="1">
      <alignment horizontal="center" wrapText="1"/>
    </xf>
    <xf numFmtId="0" fontId="13" fillId="8" borderId="5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0" fillId="9" borderId="54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48" xfId="0" applyFont="1" applyBorder="1" applyAlignment="1">
      <alignment wrapText="1"/>
    </xf>
    <xf numFmtId="3" fontId="6" fillId="0" borderId="51" xfId="0" applyNumberFormat="1" applyFont="1" applyBorder="1" applyAlignment="1">
      <alignment wrapText="1"/>
    </xf>
    <xf numFmtId="3" fontId="6" fillId="0" borderId="57" xfId="0" applyNumberFormat="1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3" fontId="10" fillId="6" borderId="1" xfId="0" applyNumberFormat="1" applyFont="1" applyFill="1" applyBorder="1" applyAlignment="1">
      <alignment wrapText="1"/>
    </xf>
    <xf numFmtId="3" fontId="10" fillId="6" borderId="31" xfId="0" applyNumberFormat="1" applyFont="1" applyFill="1" applyBorder="1" applyAlignment="1">
      <alignment wrapText="1"/>
    </xf>
    <xf numFmtId="3" fontId="10" fillId="6" borderId="1" xfId="0" applyNumberFormat="1" applyFont="1" applyFill="1" applyBorder="1" applyAlignment="1">
      <alignment vertical="center" wrapText="1"/>
    </xf>
    <xf numFmtId="3" fontId="10" fillId="6" borderId="34" xfId="0" applyNumberFormat="1" applyFont="1" applyFill="1" applyBorder="1" applyAlignment="1">
      <alignment horizontal="center" wrapText="1"/>
    </xf>
    <xf numFmtId="3" fontId="10" fillId="6" borderId="1" xfId="0" applyNumberFormat="1" applyFont="1" applyFill="1" applyBorder="1" applyAlignment="1">
      <alignment horizontal="center" wrapText="1"/>
    </xf>
    <xf numFmtId="3" fontId="19" fillId="6" borderId="30" xfId="0" applyNumberFormat="1" applyFont="1" applyFill="1" applyBorder="1" applyAlignment="1">
      <alignment horizontal="right" wrapText="1"/>
    </xf>
    <xf numFmtId="3" fontId="60" fillId="5" borderId="5" xfId="0" applyNumberFormat="1" applyFont="1" applyFill="1" applyBorder="1"/>
    <xf numFmtId="0" fontId="3" fillId="12" borderId="1" xfId="0" applyFont="1" applyFill="1" applyBorder="1" applyProtection="1">
      <protection locked="0"/>
    </xf>
    <xf numFmtId="0" fontId="3" fillId="12" borderId="0" xfId="0" applyFont="1" applyFill="1" applyProtection="1">
      <protection locked="0"/>
    </xf>
    <xf numFmtId="3" fontId="39" fillId="0" borderId="13" xfId="0" applyNumberFormat="1" applyFont="1" applyBorder="1" applyAlignment="1">
      <alignment horizontal="center"/>
    </xf>
    <xf numFmtId="3" fontId="48" fillId="8" borderId="13" xfId="0" applyNumberFormat="1" applyFont="1" applyFill="1" applyBorder="1" applyAlignment="1">
      <alignment horizontal="center"/>
    </xf>
    <xf numFmtId="3" fontId="39" fillId="8" borderId="6" xfId="0" applyNumberFormat="1" applyFont="1" applyFill="1" applyBorder="1" applyAlignment="1">
      <alignment horizontal="center"/>
    </xf>
    <xf numFmtId="3" fontId="39" fillId="8" borderId="84" xfId="0" applyNumberFormat="1" applyFont="1" applyFill="1" applyBorder="1" applyAlignment="1">
      <alignment horizontal="center"/>
    </xf>
    <xf numFmtId="3" fontId="39" fillId="0" borderId="59" xfId="0" applyNumberFormat="1" applyFont="1" applyBorder="1" applyAlignment="1">
      <alignment horizontal="center"/>
    </xf>
    <xf numFmtId="3" fontId="39" fillId="0" borderId="6" xfId="0" applyNumberFormat="1" applyFont="1" applyBorder="1" applyAlignment="1">
      <alignment horizontal="center"/>
    </xf>
    <xf numFmtId="3" fontId="39" fillId="0" borderId="84" xfId="0" applyNumberFormat="1" applyFont="1" applyBorder="1" applyAlignment="1">
      <alignment horizontal="center"/>
    </xf>
    <xf numFmtId="3" fontId="39" fillId="9" borderId="84" xfId="0" applyNumberFormat="1" applyFont="1" applyFill="1" applyBorder="1" applyAlignment="1">
      <alignment horizontal="center"/>
    </xf>
    <xf numFmtId="3" fontId="39" fillId="0" borderId="85" xfId="0" applyNumberFormat="1" applyFont="1" applyBorder="1" applyAlignment="1">
      <alignment horizontal="center"/>
    </xf>
    <xf numFmtId="3" fontId="39" fillId="0" borderId="64" xfId="0" applyNumberFormat="1" applyFont="1" applyBorder="1" applyAlignment="1">
      <alignment horizontal="center"/>
    </xf>
    <xf numFmtId="3" fontId="48" fillId="8" borderId="32" xfId="0" applyNumberFormat="1" applyFont="1" applyFill="1" applyBorder="1" applyAlignment="1">
      <alignment horizontal="center"/>
    </xf>
    <xf numFmtId="3" fontId="48" fillId="8" borderId="59" xfId="0" applyNumberFormat="1" applyFont="1" applyFill="1" applyBorder="1" applyAlignment="1">
      <alignment horizontal="center"/>
    </xf>
    <xf numFmtId="3" fontId="39" fillId="6" borderId="80" xfId="0" applyNumberFormat="1" applyFont="1" applyFill="1" applyBorder="1" applyAlignment="1">
      <alignment horizontal="center"/>
    </xf>
    <xf numFmtId="3" fontId="39" fillId="6" borderId="63" xfId="0" applyNumberFormat="1" applyFont="1" applyFill="1" applyBorder="1" applyAlignment="1">
      <alignment horizontal="center"/>
    </xf>
    <xf numFmtId="3" fontId="39" fillId="0" borderId="80" xfId="0" applyNumberFormat="1" applyFont="1" applyBorder="1" applyAlignment="1">
      <alignment horizontal="center"/>
    </xf>
    <xf numFmtId="3" fontId="39" fillId="0" borderId="63" xfId="0" applyNumberFormat="1" applyFont="1" applyBorder="1" applyAlignment="1">
      <alignment horizontal="center"/>
    </xf>
    <xf numFmtId="3" fontId="39" fillId="8" borderId="13" xfId="0" applyNumberFormat="1" applyFont="1" applyFill="1" applyBorder="1" applyAlignment="1">
      <alignment horizontal="center"/>
    </xf>
    <xf numFmtId="3" fontId="39" fillId="8" borderId="59" xfId="0" applyNumberFormat="1" applyFont="1" applyFill="1" applyBorder="1" applyAlignment="1">
      <alignment horizontal="center"/>
    </xf>
    <xf numFmtId="3" fontId="48" fillId="0" borderId="5" xfId="0" applyNumberFormat="1" applyFont="1" applyBorder="1" applyAlignment="1">
      <alignment horizontal="center"/>
    </xf>
    <xf numFmtId="3" fontId="54" fillId="14" borderId="0" xfId="0" applyNumberFormat="1" applyFont="1" applyFill="1" applyAlignment="1">
      <alignment horizontal="center"/>
    </xf>
    <xf numFmtId="3" fontId="54" fillId="15" borderId="0" xfId="0" applyNumberFormat="1" applyFont="1" applyFill="1"/>
    <xf numFmtId="3" fontId="23" fillId="16" borderId="0" xfId="0" applyNumberFormat="1" applyFont="1" applyFill="1" applyAlignment="1">
      <alignment horizontal="left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7" fillId="5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wrapText="1" indent="1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12" xfId="0" applyFont="1" applyBorder="1" applyAlignment="1" applyProtection="1">
      <alignment horizontal="left" wrapText="1" indent="1"/>
      <protection locked="0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3" fillId="0" borderId="12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Alignment="1" applyProtection="1">
      <alignment horizontal="left" wrapText="1" indent="1"/>
      <protection locked="0"/>
    </xf>
    <xf numFmtId="0" fontId="6" fillId="0" borderId="12" xfId="0" applyFont="1" applyBorder="1" applyAlignment="1" applyProtection="1">
      <alignment horizontal="left" wrapText="1" inden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 indent="1"/>
    </xf>
    <xf numFmtId="3" fontId="6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11" borderId="8" xfId="0" applyFont="1" applyFill="1" applyBorder="1" applyAlignment="1" applyProtection="1">
      <alignment horizontal="center" vertical="center"/>
      <protection locked="0"/>
    </xf>
    <xf numFmtId="0" fontId="4" fillId="11" borderId="9" xfId="0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 horizontal="center" vertical="center"/>
      <protection locked="0"/>
    </xf>
    <xf numFmtId="3" fontId="7" fillId="5" borderId="3" xfId="0" applyNumberFormat="1" applyFont="1" applyFill="1" applyBorder="1" applyAlignment="1" applyProtection="1">
      <alignment horizontal="right" vertical="center"/>
      <protection locked="0"/>
    </xf>
    <xf numFmtId="3" fontId="7" fillId="5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3" fontId="1" fillId="6" borderId="2" xfId="0" applyNumberFormat="1" applyFont="1" applyFill="1" applyBorder="1" applyAlignment="1">
      <alignment horizontal="right" vertical="center"/>
    </xf>
    <xf numFmtId="3" fontId="1" fillId="6" borderId="3" xfId="0" applyNumberFormat="1" applyFont="1" applyFill="1" applyBorder="1" applyAlignment="1">
      <alignment horizontal="right" vertical="center"/>
    </xf>
    <xf numFmtId="3" fontId="1" fillId="6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wrapText="1"/>
      <protection locked="0"/>
    </xf>
    <xf numFmtId="0" fontId="74" fillId="0" borderId="11" xfId="0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31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6" fillId="0" borderId="23" xfId="0" applyFont="1" applyBorder="1" applyAlignment="1" applyProtection="1">
      <alignment horizontal="left" wrapText="1" indent="1"/>
      <protection locked="0"/>
    </xf>
    <xf numFmtId="0" fontId="6" fillId="0" borderId="18" xfId="0" applyFont="1" applyBorder="1" applyAlignment="1" applyProtection="1">
      <alignment horizontal="left" wrapText="1" indent="1"/>
      <protection locked="0"/>
    </xf>
    <xf numFmtId="0" fontId="6" fillId="0" borderId="24" xfId="0" applyFont="1" applyBorder="1" applyAlignment="1" applyProtection="1">
      <alignment horizontal="left" wrapText="1" inden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2" fillId="0" borderId="8" xfId="0" applyFont="1" applyBorder="1" applyAlignment="1" applyProtection="1">
      <alignment horizontal="center" vertical="center" wrapText="1"/>
      <protection locked="0"/>
    </xf>
    <xf numFmtId="0" fontId="62" fillId="0" borderId="9" xfId="0" applyFont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3" fillId="0" borderId="8" xfId="0" applyFont="1" applyBorder="1" applyAlignment="1" applyProtection="1">
      <alignment horizontal="left" vertical="center" wrapText="1"/>
      <protection locked="0"/>
    </xf>
    <xf numFmtId="0" fontId="65" fillId="0" borderId="9" xfId="0" applyFont="1" applyBorder="1" applyAlignment="1" applyProtection="1">
      <alignment horizontal="left" vertical="center" wrapText="1"/>
      <protection locked="0"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3" fillId="0" borderId="8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12" xfId="0" applyNumberFormat="1" applyFont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left" wrapText="1"/>
    </xf>
    <xf numFmtId="9" fontId="1" fillId="0" borderId="8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 applyProtection="1">
      <alignment horizontal="left" vertical="center"/>
      <protection locked="0"/>
    </xf>
    <xf numFmtId="0" fontId="58" fillId="0" borderId="11" xfId="0" applyFont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3" fontId="1" fillId="0" borderId="23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34" fillId="0" borderId="2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14" fillId="0" borderId="2" xfId="0" applyNumberFormat="1" applyFont="1" applyBorder="1" applyAlignment="1" applyProtection="1">
      <alignment horizontal="left" vertical="center"/>
      <protection locked="0"/>
    </xf>
    <xf numFmtId="1" fontId="14" fillId="0" borderId="3" xfId="0" applyNumberFormat="1" applyFont="1" applyBorder="1" applyAlignment="1" applyProtection="1">
      <alignment horizontal="left" vertical="center"/>
      <protection locked="0"/>
    </xf>
    <xf numFmtId="1" fontId="14" fillId="0" borderId="4" xfId="0" applyNumberFormat="1" applyFont="1" applyBorder="1" applyAlignment="1" applyProtection="1">
      <alignment horizontal="left" vertical="center"/>
      <protection locked="0"/>
    </xf>
    <xf numFmtId="3" fontId="14" fillId="0" borderId="0" xfId="0" applyNumberFormat="1" applyFont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4" fillId="0" borderId="6" xfId="0" applyFont="1" applyBorder="1" applyAlignment="1">
      <alignment horizontal="left" wrapText="1"/>
    </xf>
    <xf numFmtId="0" fontId="74" fillId="0" borderId="0" xfId="0" applyFont="1" applyAlignment="1">
      <alignment horizontal="left" wrapText="1"/>
    </xf>
    <xf numFmtId="0" fontId="6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61" fillId="0" borderId="60" xfId="0" applyFont="1" applyBorder="1" applyAlignment="1">
      <alignment horizontal="left" wrapText="1"/>
    </xf>
    <xf numFmtId="0" fontId="61" fillId="0" borderId="42" xfId="0" applyFont="1" applyBorder="1" applyAlignment="1">
      <alignment horizontal="left" wrapText="1"/>
    </xf>
    <xf numFmtId="3" fontId="43" fillId="8" borderId="60" xfId="0" applyNumberFormat="1" applyFont="1" applyFill="1" applyBorder="1" applyAlignment="1">
      <alignment horizontal="center" vertical="center" wrapText="1"/>
    </xf>
    <xf numFmtId="3" fontId="43" fillId="8" borderId="87" xfId="0" applyNumberFormat="1" applyFont="1" applyFill="1" applyBorder="1" applyAlignment="1">
      <alignment horizontal="center" vertical="center" wrapText="1"/>
    </xf>
    <xf numFmtId="0" fontId="65" fillId="0" borderId="8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1" fillId="0" borderId="8" xfId="0" applyFont="1" applyBorder="1" applyAlignment="1">
      <alignment horizontal="center" wrapText="1"/>
    </xf>
    <xf numFmtId="0" fontId="61" fillId="0" borderId="9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4" fillId="8" borderId="8" xfId="0" applyFont="1" applyFill="1" applyBorder="1" applyAlignment="1">
      <alignment horizontal="center" wrapText="1"/>
    </xf>
    <xf numFmtId="0" fontId="64" fillId="8" borderId="10" xfId="0" applyFont="1" applyFill="1" applyBorder="1" applyAlignment="1">
      <alignment horizontal="center" wrapText="1"/>
    </xf>
    <xf numFmtId="0" fontId="65" fillId="0" borderId="29" xfId="0" applyFont="1" applyBorder="1" applyAlignment="1">
      <alignment horizontal="center"/>
    </xf>
    <xf numFmtId="0" fontId="65" fillId="0" borderId="9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2" fillId="0" borderId="8" xfId="0" applyFont="1" applyBorder="1" applyAlignment="1">
      <alignment horizontal="center" wrapText="1"/>
    </xf>
    <xf numFmtId="0" fontId="62" fillId="0" borderId="9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13" fillId="0" borderId="2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1" fillId="0" borderId="2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42" xfId="0" applyFont="1" applyBorder="1" applyAlignment="1">
      <alignment horizontal="left" wrapText="1"/>
    </xf>
    <xf numFmtId="0" fontId="11" fillId="0" borderId="2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19" fillId="0" borderId="29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9" fillId="0" borderId="29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9" fillId="0" borderId="3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3" fillId="0" borderId="1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0" fontId="33" fillId="0" borderId="38" xfId="0" applyFont="1" applyBorder="1" applyAlignment="1">
      <alignment horizontal="left" wrapText="1"/>
    </xf>
    <xf numFmtId="0" fontId="33" fillId="0" borderId="39" xfId="0" applyFont="1" applyBorder="1" applyAlignment="1">
      <alignment horizontal="left" wrapText="1"/>
    </xf>
    <xf numFmtId="0" fontId="33" fillId="0" borderId="40" xfId="0" applyFont="1" applyBorder="1" applyAlignment="1">
      <alignment horizontal="left" wrapText="1"/>
    </xf>
    <xf numFmtId="0" fontId="13" fillId="0" borderId="8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wrapText="1"/>
    </xf>
    <xf numFmtId="0" fontId="33" fillId="0" borderId="21" xfId="0" applyFont="1" applyBorder="1" applyAlignment="1">
      <alignment horizontal="left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wrapText="1"/>
    </xf>
    <xf numFmtId="0" fontId="33" fillId="0" borderId="33" xfId="0" applyFont="1" applyBorder="1" applyAlignment="1">
      <alignment horizontal="left" wrapText="1"/>
    </xf>
    <xf numFmtId="0" fontId="74" fillId="0" borderId="11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34" fillId="0" borderId="2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1" fillId="0" borderId="29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74" fillId="0" borderId="11" xfId="0" applyFont="1" applyBorder="1" applyAlignment="1">
      <alignment horizontal="left" wrapText="1"/>
    </xf>
    <xf numFmtId="0" fontId="23" fillId="0" borderId="0" xfId="0" applyFont="1" applyAlignment="1">
      <alignment horizontal="right"/>
    </xf>
    <xf numFmtId="0" fontId="0" fillId="0" borderId="6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1" fontId="54" fillId="0" borderId="2" xfId="0" applyNumberFormat="1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48" fillId="5" borderId="71" xfId="0" applyFont="1" applyFill="1" applyBorder="1" applyAlignment="1">
      <alignment horizontal="center"/>
    </xf>
    <xf numFmtId="0" fontId="48" fillId="5" borderId="33" xfId="0" applyFont="1" applyFill="1" applyBorder="1" applyAlignment="1">
      <alignment horizontal="center"/>
    </xf>
    <xf numFmtId="0" fontId="48" fillId="5" borderId="52" xfId="0" applyFont="1" applyFill="1" applyBorder="1" applyAlignment="1">
      <alignment horizontal="center"/>
    </xf>
    <xf numFmtId="0" fontId="48" fillId="0" borderId="81" xfId="0" applyFont="1" applyBorder="1" applyAlignment="1">
      <alignment horizontal="center" wrapText="1"/>
    </xf>
    <xf numFmtId="0" fontId="48" fillId="0" borderId="82" xfId="0" applyFont="1" applyBorder="1" applyAlignment="1">
      <alignment horizontal="center" wrapText="1"/>
    </xf>
    <xf numFmtId="0" fontId="48" fillId="0" borderId="80" xfId="0" applyFont="1" applyBorder="1" applyAlignment="1">
      <alignment horizontal="center" wrapText="1"/>
    </xf>
    <xf numFmtId="0" fontId="48" fillId="0" borderId="74" xfId="0" applyFont="1" applyBorder="1" applyAlignment="1">
      <alignment horizontal="center" wrapText="1"/>
    </xf>
    <xf numFmtId="1" fontId="48" fillId="0" borderId="71" xfId="0" applyNumberFormat="1" applyFont="1" applyBorder="1" applyAlignment="1">
      <alignment horizontal="center"/>
    </xf>
    <xf numFmtId="1" fontId="48" fillId="0" borderId="52" xfId="0" applyNumberFormat="1" applyFont="1" applyBorder="1" applyAlignment="1">
      <alignment horizontal="center"/>
    </xf>
    <xf numFmtId="0" fontId="23" fillId="0" borderId="40" xfId="0" applyFont="1" applyBorder="1" applyAlignment="1">
      <alignment horizontal="right"/>
    </xf>
    <xf numFmtId="0" fontId="45" fillId="0" borderId="59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7" fillId="0" borderId="82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8" fillId="0" borderId="2" xfId="0" applyFont="1" applyBorder="1" applyAlignment="1">
      <alignment horizontal="center"/>
    </xf>
    <xf numFmtId="0" fontId="78" fillId="0" borderId="4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60" fillId="0" borderId="8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78" fillId="0" borderId="2" xfId="0" applyFont="1" applyBorder="1" applyAlignment="1">
      <alignment horizontal="left"/>
    </xf>
    <xf numFmtId="0" fontId="78" fillId="0" borderId="3" xfId="0" applyFont="1" applyBorder="1" applyAlignment="1">
      <alignment horizontal="left"/>
    </xf>
    <xf numFmtId="0" fontId="78" fillId="0" borderId="4" xfId="0" applyFont="1" applyBorder="1" applyAlignment="1">
      <alignment horizontal="left"/>
    </xf>
    <xf numFmtId="0" fontId="9" fillId="0" borderId="20" xfId="0" applyFont="1" applyBorder="1" applyAlignment="1">
      <alignment horizontal="center" wrapText="1"/>
    </xf>
    <xf numFmtId="0" fontId="21" fillId="0" borderId="2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9" fillId="0" borderId="23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13" fillId="0" borderId="2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 horizontal="right" wrapText="1"/>
    </xf>
    <xf numFmtId="0" fontId="27" fillId="0" borderId="7" xfId="0" applyFont="1" applyBorder="1" applyAlignment="1">
      <alignment horizontal="right" wrapText="1"/>
    </xf>
    <xf numFmtId="0" fontId="27" fillId="0" borderId="0" xfId="0" applyFont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26" fillId="0" borderId="25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indent="2"/>
    </xf>
    <xf numFmtId="0" fontId="12" fillId="4" borderId="0" xfId="0" applyFont="1" applyFill="1" applyAlignment="1">
      <alignment horizont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left" vertical="center"/>
      <protection locked="0"/>
    </xf>
    <xf numFmtId="1" fontId="7" fillId="0" borderId="3" xfId="0" applyNumberFormat="1" applyFont="1" applyBorder="1" applyAlignment="1" applyProtection="1">
      <alignment horizontal="left" vertical="center"/>
      <protection locked="0"/>
    </xf>
    <xf numFmtId="1" fontId="7" fillId="0" borderId="4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locked="0"/>
    </xf>
    <xf numFmtId="3" fontId="91" fillId="0" borderId="11" xfId="0" applyNumberFormat="1" applyFont="1" applyBorder="1" applyAlignment="1" applyProtection="1">
      <alignment horizontal="left" wrapText="1"/>
      <protection locked="0"/>
    </xf>
    <xf numFmtId="3" fontId="91" fillId="0" borderId="0" xfId="0" applyNumberFormat="1" applyFont="1" applyAlignment="1" applyProtection="1">
      <alignment horizontal="left" wrapText="1"/>
      <protection locked="0"/>
    </xf>
    <xf numFmtId="0" fontId="42" fillId="0" borderId="0" xfId="0" applyFont="1" applyAlignment="1">
      <alignment horizontal="center"/>
    </xf>
    <xf numFmtId="0" fontId="57" fillId="0" borderId="2" xfId="0" applyFont="1" applyBorder="1" applyAlignment="1">
      <alignment horizontal="left" wrapText="1"/>
    </xf>
    <xf numFmtId="0" fontId="57" fillId="0" borderId="3" xfId="0" applyFont="1" applyBorder="1" applyAlignment="1">
      <alignment horizontal="left" wrapText="1"/>
    </xf>
    <xf numFmtId="0" fontId="56" fillId="0" borderId="0" xfId="0" applyFont="1" applyAlignment="1">
      <alignment horizontal="center"/>
    </xf>
    <xf numFmtId="1" fontId="51" fillId="0" borderId="2" xfId="0" applyNumberFormat="1" applyFont="1" applyBorder="1" applyAlignment="1">
      <alignment horizontal="center"/>
    </xf>
    <xf numFmtId="1" fontId="51" fillId="0" borderId="3" xfId="0" applyNumberFormat="1" applyFont="1" applyBorder="1" applyAlignment="1">
      <alignment horizontal="center"/>
    </xf>
    <xf numFmtId="1" fontId="51" fillId="0" borderId="4" xfId="0" applyNumberFormat="1" applyFont="1" applyBorder="1" applyAlignment="1">
      <alignment horizontal="center"/>
    </xf>
    <xf numFmtId="0" fontId="51" fillId="0" borderId="2" xfId="0" applyFont="1" applyBorder="1" applyAlignment="1">
      <alignment horizontal="left"/>
    </xf>
    <xf numFmtId="0" fontId="51" fillId="0" borderId="3" xfId="0" applyFont="1" applyBorder="1" applyAlignment="1">
      <alignment horizontal="left"/>
    </xf>
    <xf numFmtId="0" fontId="51" fillId="0" borderId="4" xfId="0" applyFont="1" applyBorder="1" applyAlignment="1">
      <alignment horizontal="left"/>
    </xf>
    <xf numFmtId="0" fontId="51" fillId="0" borderId="2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2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7" fillId="0" borderId="36" xfId="0" applyFont="1" applyBorder="1" applyAlignment="1">
      <alignment horizontal="left" wrapText="1"/>
    </xf>
    <xf numFmtId="0" fontId="57" fillId="0" borderId="33" xfId="0" applyFont="1" applyBorder="1" applyAlignment="1">
      <alignment horizontal="left" wrapText="1"/>
    </xf>
    <xf numFmtId="0" fontId="51" fillId="0" borderId="56" xfId="0" applyFont="1" applyBorder="1" applyAlignment="1">
      <alignment horizontal="center"/>
    </xf>
    <xf numFmtId="0" fontId="57" fillId="0" borderId="20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57" fillId="0" borderId="29" xfId="0" applyFont="1" applyBorder="1" applyAlignment="1">
      <alignment horizontal="left" wrapText="1"/>
    </xf>
    <xf numFmtId="0" fontId="57" fillId="0" borderId="9" xfId="0" applyFont="1" applyBorder="1" applyAlignment="1">
      <alignment horizontal="left" wrapText="1"/>
    </xf>
    <xf numFmtId="0" fontId="17" fillId="0" borderId="16" xfId="0" applyFont="1" applyBorder="1" applyAlignment="1">
      <alignment horizontal="center" vertical="center" wrapText="1"/>
    </xf>
    <xf numFmtId="3" fontId="55" fillId="0" borderId="2" xfId="0" applyNumberFormat="1" applyFont="1" applyBorder="1" applyAlignment="1">
      <alignment horizontal="center"/>
    </xf>
    <xf numFmtId="3" fontId="55" fillId="0" borderId="4" xfId="0" applyNumberFormat="1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3" fontId="51" fillId="7" borderId="2" xfId="0" applyNumberFormat="1" applyFont="1" applyFill="1" applyBorder="1" applyAlignment="1">
      <alignment horizontal="center"/>
    </xf>
    <xf numFmtId="3" fontId="51" fillId="7" borderId="4" xfId="0" applyNumberFormat="1" applyFont="1" applyFill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90" fillId="0" borderId="34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right"/>
    </xf>
    <xf numFmtId="0" fontId="55" fillId="0" borderId="4" xfId="0" applyFont="1" applyBorder="1" applyAlignment="1">
      <alignment horizontal="right"/>
    </xf>
    <xf numFmtId="9" fontId="55" fillId="0" borderId="2" xfId="0" applyNumberFormat="1" applyFont="1" applyBorder="1" applyAlignment="1">
      <alignment horizontal="right"/>
    </xf>
    <xf numFmtId="0" fontId="51" fillId="0" borderId="72" xfId="0" applyFont="1" applyBorder="1" applyAlignment="1">
      <alignment horizontal="left"/>
    </xf>
    <xf numFmtId="0" fontId="51" fillId="0" borderId="54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5" fillId="0" borderId="23" xfId="0" applyFont="1" applyBorder="1" applyAlignment="1">
      <alignment horizontal="right"/>
    </xf>
    <xf numFmtId="0" fontId="55" fillId="0" borderId="24" xfId="0" applyFont="1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7" fillId="0" borderId="52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3" fillId="0" borderId="29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3" fillId="0" borderId="29" xfId="0" applyFont="1" applyBorder="1" applyAlignment="1">
      <alignment horizontal="center" wrapText="1"/>
    </xf>
    <xf numFmtId="0" fontId="93" fillId="0" borderId="9" xfId="0" applyFont="1" applyBorder="1" applyAlignment="1">
      <alignment horizontal="center" wrapText="1"/>
    </xf>
    <xf numFmtId="0" fontId="93" fillId="0" borderId="10" xfId="0" applyFont="1" applyBorder="1" applyAlignment="1">
      <alignment horizontal="center" wrapText="1"/>
    </xf>
    <xf numFmtId="0" fontId="6" fillId="0" borderId="39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83" fillId="0" borderId="15" xfId="0" applyFont="1" applyBorder="1" applyAlignment="1">
      <alignment horizontal="center"/>
    </xf>
    <xf numFmtId="0" fontId="83" fillId="0" borderId="29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78" fillId="0" borderId="3" xfId="0" applyFont="1" applyBorder="1" applyAlignment="1">
      <alignment horizontal="center"/>
    </xf>
    <xf numFmtId="0" fontId="79" fillId="0" borderId="5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86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79" fillId="0" borderId="59" xfId="0" applyFont="1" applyBorder="1" applyAlignment="1">
      <alignment horizontal="center" vertical="center" wrapText="1"/>
    </xf>
    <xf numFmtId="0" fontId="79" fillId="0" borderId="64" xfId="0" applyFont="1" applyBorder="1" applyAlignment="1">
      <alignment horizontal="center" vertical="center" wrapText="1"/>
    </xf>
    <xf numFmtId="0" fontId="79" fillId="0" borderId="69" xfId="0" applyFont="1" applyBorder="1" applyAlignment="1">
      <alignment horizontal="center" vertical="center" wrapText="1"/>
    </xf>
    <xf numFmtId="0" fontId="79" fillId="0" borderId="70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78" fillId="0" borderId="8" xfId="0" applyFont="1" applyBorder="1" applyAlignment="1">
      <alignment horizontal="center"/>
    </xf>
    <xf numFmtId="0" fontId="78" fillId="0" borderId="9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4" fillId="0" borderId="0" xfId="0" applyFont="1" applyAlignment="1">
      <alignment horizontal="left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7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1" fontId="14" fillId="0" borderId="18" xfId="0" applyNumberFormat="1" applyFont="1" applyBorder="1" applyAlignment="1" applyProtection="1">
      <alignment horizontal="left" vertical="center"/>
      <protection locked="0"/>
    </xf>
    <xf numFmtId="0" fontId="60" fillId="0" borderId="29" xfId="0" applyFont="1" applyBorder="1" applyAlignment="1">
      <alignment horizontal="center" vertical="top" wrapText="1"/>
    </xf>
    <xf numFmtId="0" fontId="60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3" fontId="14" fillId="0" borderId="2" xfId="0" applyNumberFormat="1" applyFont="1" applyBorder="1" applyAlignment="1" applyProtection="1">
      <alignment horizontal="left" vertical="center"/>
      <protection locked="0"/>
    </xf>
    <xf numFmtId="3" fontId="14" fillId="0" borderId="4" xfId="0" applyNumberFormat="1" applyFont="1" applyBorder="1" applyAlignment="1" applyProtection="1">
      <alignment horizontal="left" vertical="center"/>
      <protection locked="0"/>
    </xf>
    <xf numFmtId="0" fontId="80" fillId="0" borderId="39" xfId="0" applyFont="1" applyBorder="1" applyAlignment="1">
      <alignment horizontal="center" wrapText="1"/>
    </xf>
    <xf numFmtId="0" fontId="74" fillId="0" borderId="6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right" vertical="center" wrapText="1"/>
    </xf>
    <xf numFmtId="0" fontId="43" fillId="0" borderId="9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43" fillId="0" borderId="8" xfId="0" applyFont="1" applyBorder="1" applyAlignment="1">
      <alignment horizontal="right" vertical="center" wrapText="1"/>
    </xf>
    <xf numFmtId="0" fontId="48" fillId="0" borderId="31" xfId="0" applyFont="1" applyBorder="1" applyAlignment="1">
      <alignment horizontal="left" wrapText="1"/>
    </xf>
    <xf numFmtId="0" fontId="13" fillId="0" borderId="17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9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7" fillId="0" borderId="2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9" fillId="0" borderId="36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3</xdr:col>
      <xdr:colOff>66675</xdr:colOff>
      <xdr:row>0</xdr:row>
      <xdr:rowOff>361950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28576"/>
          <a:ext cx="1104900" cy="3333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1</xdr:row>
      <xdr:rowOff>28575</xdr:rowOff>
    </xdr:from>
    <xdr:to>
      <xdr:col>5</xdr:col>
      <xdr:colOff>1438275</xdr:colOff>
      <xdr:row>3</xdr:row>
      <xdr:rowOff>142875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953000" y="190500"/>
          <a:ext cx="1905000" cy="476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1524000</xdr:colOff>
      <xdr:row>0</xdr:row>
      <xdr:rowOff>0</xdr:rowOff>
    </xdr:from>
    <xdr:to>
      <xdr:col>5</xdr:col>
      <xdr:colOff>1781175</xdr:colOff>
      <xdr:row>2</xdr:row>
      <xdr:rowOff>76200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248275" y="0"/>
          <a:ext cx="1905000" cy="476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</xdr:row>
      <xdr:rowOff>47625</xdr:rowOff>
    </xdr:from>
    <xdr:to>
      <xdr:col>7</xdr:col>
      <xdr:colOff>781050</xdr:colOff>
      <xdr:row>3</xdr:row>
      <xdr:rowOff>161925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219575" y="209550"/>
          <a:ext cx="1905000" cy="476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0</xdr:rowOff>
    </xdr:from>
    <xdr:to>
      <xdr:col>6</xdr:col>
      <xdr:colOff>1400175</xdr:colOff>
      <xdr:row>2</xdr:row>
      <xdr:rowOff>133350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962525" y="0"/>
          <a:ext cx="1905000" cy="476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28575</xdr:rowOff>
    </xdr:from>
    <xdr:to>
      <xdr:col>6</xdr:col>
      <xdr:colOff>1104900</xdr:colOff>
      <xdr:row>3</xdr:row>
      <xdr:rowOff>142875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971925" y="190500"/>
          <a:ext cx="1905000" cy="476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1</xdr:row>
      <xdr:rowOff>0</xdr:rowOff>
    </xdr:from>
    <xdr:to>
      <xdr:col>4</xdr:col>
      <xdr:colOff>2543175</xdr:colOff>
      <xdr:row>3</xdr:row>
      <xdr:rowOff>114300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038600" y="161925"/>
          <a:ext cx="1905000" cy="476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1857375</xdr:colOff>
      <xdr:row>1</xdr:row>
      <xdr:rowOff>47625</xdr:rowOff>
    </xdr:from>
    <xdr:to>
      <xdr:col>4</xdr:col>
      <xdr:colOff>1076325</xdr:colOff>
      <xdr:row>3</xdr:row>
      <xdr:rowOff>161925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286250" y="209550"/>
          <a:ext cx="1905000" cy="476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0</xdr:row>
      <xdr:rowOff>0</xdr:rowOff>
    </xdr:from>
    <xdr:to>
      <xdr:col>5</xdr:col>
      <xdr:colOff>1657350</xdr:colOff>
      <xdr:row>2</xdr:row>
      <xdr:rowOff>133350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819775" y="0"/>
          <a:ext cx="1905000" cy="476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47625</xdr:rowOff>
    </xdr:from>
    <xdr:to>
      <xdr:col>4</xdr:col>
      <xdr:colOff>2266950</xdr:colOff>
      <xdr:row>3</xdr:row>
      <xdr:rowOff>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419600" y="47625"/>
          <a:ext cx="1905000" cy="476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1</xdr:row>
      <xdr:rowOff>28575</xdr:rowOff>
    </xdr:from>
    <xdr:to>
      <xdr:col>4</xdr:col>
      <xdr:colOff>1695450</xdr:colOff>
      <xdr:row>3</xdr:row>
      <xdr:rowOff>142875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981700" y="190500"/>
          <a:ext cx="190500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13</xdr:col>
      <xdr:colOff>19050</xdr:colOff>
      <xdr:row>4</xdr:row>
      <xdr:rowOff>19050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686425" y="457200"/>
          <a:ext cx="1905000" cy="4762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2276475</xdr:colOff>
      <xdr:row>0</xdr:row>
      <xdr:rowOff>142875</xdr:rowOff>
    </xdr:from>
    <xdr:to>
      <xdr:col>5</xdr:col>
      <xdr:colOff>1285875</xdr:colOff>
      <xdr:row>3</xdr:row>
      <xdr:rowOff>95250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05350" y="142875"/>
          <a:ext cx="1905000" cy="4762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295275</xdr:colOff>
      <xdr:row>0</xdr:row>
      <xdr:rowOff>38100</xdr:rowOff>
    </xdr:from>
    <xdr:to>
      <xdr:col>18</xdr:col>
      <xdr:colOff>571500</xdr:colOff>
      <xdr:row>2</xdr:row>
      <xdr:rowOff>133350</xdr:rowOff>
    </xdr:to>
    <xdr:pic>
      <xdr:nvPicPr>
        <xdr:cNvPr id="3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2144375" y="38100"/>
          <a:ext cx="1905000" cy="4762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4</xdr:row>
      <xdr:rowOff>85725</xdr:rowOff>
    </xdr:from>
    <xdr:to>
      <xdr:col>14</xdr:col>
      <xdr:colOff>114300</xdr:colOff>
      <xdr:row>6</xdr:row>
      <xdr:rowOff>171450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9153525" y="857250"/>
          <a:ext cx="1905000" cy="4762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1</xdr:row>
      <xdr:rowOff>19050</xdr:rowOff>
    </xdr:from>
    <xdr:to>
      <xdr:col>7</xdr:col>
      <xdr:colOff>800100</xdr:colOff>
      <xdr:row>3</xdr:row>
      <xdr:rowOff>133350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238625" y="180975"/>
          <a:ext cx="1905000" cy="4762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0</xdr:row>
      <xdr:rowOff>66675</xdr:rowOff>
    </xdr:from>
    <xdr:to>
      <xdr:col>7</xdr:col>
      <xdr:colOff>809625</xdr:colOff>
      <xdr:row>3</xdr:row>
      <xdr:rowOff>19050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19650" y="66675"/>
          <a:ext cx="1905000" cy="4762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47625</xdr:rowOff>
    </xdr:from>
    <xdr:to>
      <xdr:col>8</xdr:col>
      <xdr:colOff>771525</xdr:colOff>
      <xdr:row>3</xdr:row>
      <xdr:rowOff>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943600" y="47625"/>
          <a:ext cx="1905000" cy="4762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38100</xdr:rowOff>
    </xdr:from>
    <xdr:to>
      <xdr:col>5</xdr:col>
      <xdr:colOff>800100</xdr:colOff>
      <xdr:row>2</xdr:row>
      <xdr:rowOff>171450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295775" y="38100"/>
          <a:ext cx="1905000" cy="476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1</xdr:row>
      <xdr:rowOff>47625</xdr:rowOff>
    </xdr:from>
    <xdr:to>
      <xdr:col>6</xdr:col>
      <xdr:colOff>714375</xdr:colOff>
      <xdr:row>3</xdr:row>
      <xdr:rowOff>161925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72025" y="209550"/>
          <a:ext cx="1905000" cy="4762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1076325</xdr:colOff>
      <xdr:row>0</xdr:row>
      <xdr:rowOff>19050</xdr:rowOff>
    </xdr:from>
    <xdr:to>
      <xdr:col>12</xdr:col>
      <xdr:colOff>2171700</xdr:colOff>
      <xdr:row>2</xdr:row>
      <xdr:rowOff>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67275" y="19050"/>
          <a:ext cx="1095375" cy="3429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3</xdr:col>
      <xdr:colOff>323850</xdr:colOff>
      <xdr:row>2</xdr:row>
      <xdr:rowOff>161925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33375" y="85725"/>
          <a:ext cx="1905000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1</xdr:row>
      <xdr:rowOff>238125</xdr:rowOff>
    </xdr:from>
    <xdr:to>
      <xdr:col>5</xdr:col>
      <xdr:colOff>857250</xdr:colOff>
      <xdr:row>4</xdr:row>
      <xdr:rowOff>47625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534150" y="438150"/>
          <a:ext cx="1905000" cy="4762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28575</xdr:rowOff>
    </xdr:from>
    <xdr:to>
      <xdr:col>5</xdr:col>
      <xdr:colOff>819150</xdr:colOff>
      <xdr:row>3</xdr:row>
      <xdr:rowOff>142875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314825" y="190500"/>
          <a:ext cx="1905000" cy="4762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1</xdr:row>
      <xdr:rowOff>38100</xdr:rowOff>
    </xdr:from>
    <xdr:to>
      <xdr:col>5</xdr:col>
      <xdr:colOff>800100</xdr:colOff>
      <xdr:row>3</xdr:row>
      <xdr:rowOff>152400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857625" y="200025"/>
          <a:ext cx="1905000" cy="4762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0</xdr:rowOff>
    </xdr:from>
    <xdr:to>
      <xdr:col>5</xdr:col>
      <xdr:colOff>914400</xdr:colOff>
      <xdr:row>3</xdr:row>
      <xdr:rowOff>114300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495675" y="161925"/>
          <a:ext cx="1905000" cy="4762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66675</xdr:rowOff>
    </xdr:from>
    <xdr:to>
      <xdr:col>5</xdr:col>
      <xdr:colOff>819150</xdr:colOff>
      <xdr:row>4</xdr:row>
      <xdr:rowOff>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314825" y="228600"/>
          <a:ext cx="1905000" cy="4762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57150</xdr:rowOff>
    </xdr:from>
    <xdr:to>
      <xdr:col>6</xdr:col>
      <xdr:colOff>923925</xdr:colOff>
      <xdr:row>3</xdr:row>
      <xdr:rowOff>9525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00575" y="57150"/>
          <a:ext cx="1905000" cy="4762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</xdr:row>
      <xdr:rowOff>161925</xdr:rowOff>
    </xdr:from>
    <xdr:to>
      <xdr:col>5</xdr:col>
      <xdr:colOff>1285875</xdr:colOff>
      <xdr:row>3</xdr:row>
      <xdr:rowOff>161925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362450" y="428625"/>
          <a:ext cx="1905000" cy="4762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1333500</xdr:colOff>
      <xdr:row>0</xdr:row>
      <xdr:rowOff>600075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6675" y="123825"/>
          <a:ext cx="1905000" cy="4762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85725</xdr:rowOff>
    </xdr:from>
    <xdr:to>
      <xdr:col>8</xdr:col>
      <xdr:colOff>1238250</xdr:colOff>
      <xdr:row>3</xdr:row>
      <xdr:rowOff>38100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600700" y="85725"/>
          <a:ext cx="1905000" cy="4762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1</xdr:row>
      <xdr:rowOff>38100</xdr:rowOff>
    </xdr:from>
    <xdr:to>
      <xdr:col>6</xdr:col>
      <xdr:colOff>895350</xdr:colOff>
      <xdr:row>3</xdr:row>
      <xdr:rowOff>152400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572000" y="200025"/>
          <a:ext cx="1905000" cy="4762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19050</xdr:rowOff>
    </xdr:from>
    <xdr:to>
      <xdr:col>3</xdr:col>
      <xdr:colOff>1657350</xdr:colOff>
      <xdr:row>3</xdr:row>
      <xdr:rowOff>104775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086225" y="200025"/>
          <a:ext cx="1581150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</xdr:row>
      <xdr:rowOff>57150</xdr:rowOff>
    </xdr:from>
    <xdr:to>
      <xdr:col>8</xdr:col>
      <xdr:colOff>9525</xdr:colOff>
      <xdr:row>3</xdr:row>
      <xdr:rowOff>133350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962650" y="257175"/>
          <a:ext cx="1905000" cy="4762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1</xdr:row>
      <xdr:rowOff>38100</xdr:rowOff>
    </xdr:from>
    <xdr:to>
      <xdr:col>3</xdr:col>
      <xdr:colOff>2047875</xdr:colOff>
      <xdr:row>3</xdr:row>
      <xdr:rowOff>152400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152900" y="200025"/>
          <a:ext cx="1905000" cy="4762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</xdr:row>
      <xdr:rowOff>9525</xdr:rowOff>
    </xdr:from>
    <xdr:to>
      <xdr:col>5</xdr:col>
      <xdr:colOff>1143000</xdr:colOff>
      <xdr:row>3</xdr:row>
      <xdr:rowOff>123825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086225" y="171450"/>
          <a:ext cx="1905000" cy="4762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28575</xdr:rowOff>
    </xdr:from>
    <xdr:to>
      <xdr:col>5</xdr:col>
      <xdr:colOff>1543050</xdr:colOff>
      <xdr:row>3</xdr:row>
      <xdr:rowOff>142875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124325" y="190500"/>
          <a:ext cx="1905000" cy="4762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1</xdr:row>
      <xdr:rowOff>47625</xdr:rowOff>
    </xdr:from>
    <xdr:to>
      <xdr:col>5</xdr:col>
      <xdr:colOff>1657350</xdr:colOff>
      <xdr:row>3</xdr:row>
      <xdr:rowOff>161925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400550" y="209550"/>
          <a:ext cx="1905000" cy="4762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1</xdr:row>
      <xdr:rowOff>28575</xdr:rowOff>
    </xdr:from>
    <xdr:to>
      <xdr:col>4</xdr:col>
      <xdr:colOff>1704975</xdr:colOff>
      <xdr:row>3</xdr:row>
      <xdr:rowOff>142875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105400" y="190500"/>
          <a:ext cx="1905000" cy="4762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1</xdr:row>
      <xdr:rowOff>19050</xdr:rowOff>
    </xdr:from>
    <xdr:to>
      <xdr:col>4</xdr:col>
      <xdr:colOff>1314450</xdr:colOff>
      <xdr:row>3</xdr:row>
      <xdr:rowOff>133350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14875" y="180975"/>
          <a:ext cx="1905000" cy="4762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0</xdr:row>
      <xdr:rowOff>76200</xdr:rowOff>
    </xdr:from>
    <xdr:to>
      <xdr:col>9</xdr:col>
      <xdr:colOff>933450</xdr:colOff>
      <xdr:row>3</xdr:row>
      <xdr:rowOff>28575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143625" y="76200"/>
          <a:ext cx="1905000" cy="4762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85725</xdr:rowOff>
    </xdr:from>
    <xdr:to>
      <xdr:col>9</xdr:col>
      <xdr:colOff>1028700</xdr:colOff>
      <xdr:row>3</xdr:row>
      <xdr:rowOff>38100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581650" y="85725"/>
          <a:ext cx="1905000" cy="4762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1181100</xdr:colOff>
      <xdr:row>1</xdr:row>
      <xdr:rowOff>9525</xdr:rowOff>
    </xdr:from>
    <xdr:to>
      <xdr:col>5</xdr:col>
      <xdr:colOff>1581150</xdr:colOff>
      <xdr:row>3</xdr:row>
      <xdr:rowOff>123825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762625" y="171450"/>
          <a:ext cx="1905000" cy="4762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1</xdr:row>
      <xdr:rowOff>47625</xdr:rowOff>
    </xdr:from>
    <xdr:to>
      <xdr:col>8</xdr:col>
      <xdr:colOff>762000</xdr:colOff>
      <xdr:row>3</xdr:row>
      <xdr:rowOff>161925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115050" y="209550"/>
          <a:ext cx="190500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1</xdr:row>
      <xdr:rowOff>28575</xdr:rowOff>
    </xdr:from>
    <xdr:to>
      <xdr:col>9</xdr:col>
      <xdr:colOff>1038225</xdr:colOff>
      <xdr:row>3</xdr:row>
      <xdr:rowOff>47625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229475" y="257175"/>
          <a:ext cx="1905000" cy="4762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819150</xdr:colOff>
      <xdr:row>0</xdr:row>
      <xdr:rowOff>57150</xdr:rowOff>
    </xdr:from>
    <xdr:to>
      <xdr:col>24</xdr:col>
      <xdr:colOff>857250</xdr:colOff>
      <xdr:row>3</xdr:row>
      <xdr:rowOff>9525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650575" y="57150"/>
          <a:ext cx="1905000" cy="47625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28575</xdr:rowOff>
    </xdr:from>
    <xdr:to>
      <xdr:col>4</xdr:col>
      <xdr:colOff>1247775</xdr:colOff>
      <xdr:row>3</xdr:row>
      <xdr:rowOff>142875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419475" y="190500"/>
          <a:ext cx="1905000" cy="4762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28575</xdr:rowOff>
    </xdr:from>
    <xdr:to>
      <xdr:col>4</xdr:col>
      <xdr:colOff>781050</xdr:colOff>
      <xdr:row>3</xdr:row>
      <xdr:rowOff>95250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457825" y="190500"/>
          <a:ext cx="1590675" cy="42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0</xdr:row>
      <xdr:rowOff>38100</xdr:rowOff>
    </xdr:from>
    <xdr:to>
      <xdr:col>11</xdr:col>
      <xdr:colOff>1343025</xdr:colOff>
      <xdr:row>2</xdr:row>
      <xdr:rowOff>171450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8439150" y="38100"/>
          <a:ext cx="190500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0</xdr:rowOff>
    </xdr:from>
    <xdr:to>
      <xdr:col>7</xdr:col>
      <xdr:colOff>1466850</xdr:colOff>
      <xdr:row>2</xdr:row>
      <xdr:rowOff>133350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210300" y="0"/>
          <a:ext cx="190500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1095375</xdr:colOff>
      <xdr:row>0</xdr:row>
      <xdr:rowOff>66675</xdr:rowOff>
    </xdr:from>
    <xdr:to>
      <xdr:col>8</xdr:col>
      <xdr:colOff>1447800</xdr:colOff>
      <xdr:row>3</xdr:row>
      <xdr:rowOff>19050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829425" y="66675"/>
          <a:ext cx="190500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0</xdr:row>
      <xdr:rowOff>152400</xdr:rowOff>
    </xdr:from>
    <xdr:to>
      <xdr:col>4</xdr:col>
      <xdr:colOff>1543050</xdr:colOff>
      <xdr:row>3</xdr:row>
      <xdr:rowOff>104775</xdr:rowOff>
    </xdr:to>
    <xdr:pic>
      <xdr:nvPicPr>
        <xdr:cNvPr id="2" name="Image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562350" y="152400"/>
          <a:ext cx="190500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Book/Documents/&#1043;&#1054;&#1053;&#1054;&#1056;&#1040;&#1056;&#1067;/&#1059;&#1095;&#1077;&#1090;%20KZ/220.&#1079;&#1072;%202022%20&#1075;&#1086;&#1076;/&#1064;&#1072;&#1073;&#1083;&#1086;&#1085;%20&#1060;&#1053;&#1054;%20220%2000%20%20&#1079;&#1072;%202022%20&#1075;&#1086;&#1076;%20&#1054;&#1096;&#1080;&#1073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лар"/>
      <sheetName val="220.00.001."/>
      <sheetName val="220.00.002"/>
      <sheetName val="220.00.003 Свод"/>
      <sheetName val=" 220.00.003 Спис.об-в"/>
      <sheetName val="220.00.003 Сомн.об-ва"/>
      <sheetName val="220.00.003 Уступка права"/>
      <sheetName val="220.00.003Реализ.ФА"/>
      <sheetName val="200.00.003 От прошлых вычетов"/>
      <sheetName val="220.00.003 Безв.им-во"/>
      <sheetName val="200.00.003 Соц.сфера"/>
      <sheetName val="220.00.003.Штрафы"/>
      <sheetName val="220.00.003.Дивиденды"/>
      <sheetName val="220.00.003.Курс.разница"/>
      <sheetName val="220.00.003.Исл.депозит"/>
      <sheetName val="220.00.003.Прочие"/>
      <sheetName val="220.00.005"/>
      <sheetName val="220.00.006"/>
      <sheetName val="220.00.007"/>
      <sheetName val="220.00.008"/>
      <sheetName val="220.00.009"/>
      <sheetName val="220.00.011.Расходы"/>
      <sheetName val="220.00.011 IV Зарплата"/>
      <sheetName val="220.00.011 IV ГПХ"/>
      <sheetName val="220.00.012.Штрафы"/>
      <sheetName val="220.00.013.НДС"/>
      <sheetName val="220.00.015.Вознагр."/>
      <sheetName val="220.00.016. Предст.р-ды"/>
      <sheetName val="220.00.017.Сомн.треб."/>
      <sheetName val="220.00.018.Налоги"/>
      <sheetName val="220.00.018.Им-во"/>
      <sheetName val="220.00.018.Эмиссии"/>
      <sheetName val="220.00.019 ФНО 220.04"/>
      <sheetName val="НР к 220.04 Фикс.активы"/>
      <sheetName val="220.00.020.Свод"/>
      <sheetName val="220.00.020.Ком-ка"/>
      <sheetName val="220.00.020.Сомн.об-ва"/>
      <sheetName val="220.00.020.Страх.премии"/>
      <sheetName val="220.00.020.Членск.взносы"/>
      <sheetName val="220.00.020.Мусор"/>
      <sheetName val="220.00.020.Интел.право"/>
      <sheetName val="220.020.Ст.243"/>
      <sheetName val="220.00.023"/>
      <sheetName val="220.00.024"/>
      <sheetName val="220.00.025 "/>
      <sheetName val="Добр.пенс.взн."/>
      <sheetName val="Медицина"/>
      <sheetName val="Вознагр."/>
      <sheetName val="Налог.рег. к 220.02 Межд.дог."/>
      <sheetName val="Налог.рег. к 220.03 Иностр.ист."/>
      <sheetName val="Налог.рег. к 220.05 Прибыль КИК"/>
      <sheetName val="220.00.033."/>
      <sheetName val="220.00.033 І"/>
      <sheetName val="220.00.033 ІІ"/>
      <sheetName val="220.00.037"/>
      <sheetName val="220.00.038"/>
    </sheetNames>
    <sheetDataSet>
      <sheetData sheetId="0">
        <row r="11">
          <cell r="G11" t="str">
            <v>САБЫРОВ ЖАНДОС КАЙРАТУЛЫ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 t="str">
            <v>070569305567</v>
          </cell>
          <cell r="C2"/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7"/>
  <sheetViews>
    <sheetView tabSelected="1" topLeftCell="A103" workbookViewId="0">
      <selection activeCell="AF257" sqref="AF257"/>
    </sheetView>
  </sheetViews>
  <sheetFormatPr defaultColWidth="4" defaultRowHeight="12.75"/>
  <cols>
    <col min="1" max="1" width="4.140625" style="1" customWidth="1"/>
    <col min="2" max="2" width="6.42578125" style="1" customWidth="1"/>
    <col min="3" max="3" width="5" style="1" customWidth="1"/>
    <col min="4" max="7" width="4.140625" style="1" customWidth="1"/>
    <col min="8" max="8" width="3.7109375" style="1" customWidth="1"/>
    <col min="9" max="12" width="4.140625" style="1" customWidth="1"/>
    <col min="13" max="13" width="4.42578125" style="1" customWidth="1"/>
    <col min="14" max="14" width="4.7109375" style="1" customWidth="1"/>
    <col min="15" max="15" width="3.42578125" style="1" customWidth="1"/>
    <col min="16" max="16" width="2.85546875" style="1" customWidth="1"/>
    <col min="17" max="17" width="0.85546875" style="15" customWidth="1"/>
    <col min="18" max="18" width="3.42578125" style="15" customWidth="1"/>
    <col min="19" max="19" width="3" style="15" customWidth="1"/>
    <col min="20" max="20" width="0.7109375" style="15" customWidth="1"/>
    <col min="21" max="21" width="3.7109375" style="15" customWidth="1"/>
    <col min="22" max="22" width="8.140625" style="15" customWidth="1"/>
    <col min="23" max="23" width="4.28515625" style="15" customWidth="1"/>
    <col min="24" max="30" width="4" style="1"/>
    <col min="31" max="31" width="6.140625" style="1" bestFit="1" customWidth="1"/>
    <col min="32" max="32" width="4" style="1"/>
    <col min="33" max="33" width="6.140625" style="1" bestFit="1" customWidth="1"/>
    <col min="34" max="256" width="4" style="1"/>
    <col min="257" max="257" width="4.140625" style="1" customWidth="1"/>
    <col min="258" max="258" width="4.85546875" style="1" customWidth="1"/>
    <col min="259" max="259" width="5" style="1" customWidth="1"/>
    <col min="260" max="268" width="4.140625" style="1" customWidth="1"/>
    <col min="269" max="269" width="4.42578125" style="1" customWidth="1"/>
    <col min="270" max="271" width="4.140625" style="1" customWidth="1"/>
    <col min="272" max="272" width="1.42578125" style="1" customWidth="1"/>
    <col min="273" max="277" width="3" style="1" customWidth="1"/>
    <col min="278" max="278" width="2.140625" style="1" customWidth="1"/>
    <col min="279" max="279" width="0" style="1" hidden="1" customWidth="1"/>
    <col min="280" max="286" width="4" style="1"/>
    <col min="287" max="287" width="6.140625" style="1" bestFit="1" customWidth="1"/>
    <col min="288" max="288" width="4" style="1"/>
    <col min="289" max="289" width="6.140625" style="1" bestFit="1" customWidth="1"/>
    <col min="290" max="512" width="4" style="1"/>
    <col min="513" max="513" width="4.140625" style="1" customWidth="1"/>
    <col min="514" max="514" width="4.85546875" style="1" customWidth="1"/>
    <col min="515" max="515" width="5" style="1" customWidth="1"/>
    <col min="516" max="524" width="4.140625" style="1" customWidth="1"/>
    <col min="525" max="525" width="4.42578125" style="1" customWidth="1"/>
    <col min="526" max="527" width="4.140625" style="1" customWidth="1"/>
    <col min="528" max="528" width="1.42578125" style="1" customWidth="1"/>
    <col min="529" max="533" width="3" style="1" customWidth="1"/>
    <col min="534" max="534" width="2.140625" style="1" customWidth="1"/>
    <col min="535" max="535" width="0" style="1" hidden="1" customWidth="1"/>
    <col min="536" max="542" width="4" style="1"/>
    <col min="543" max="543" width="6.140625" style="1" bestFit="1" customWidth="1"/>
    <col min="544" max="544" width="4" style="1"/>
    <col min="545" max="545" width="6.140625" style="1" bestFit="1" customWidth="1"/>
    <col min="546" max="768" width="4" style="1"/>
    <col min="769" max="769" width="4.140625" style="1" customWidth="1"/>
    <col min="770" max="770" width="4.85546875" style="1" customWidth="1"/>
    <col min="771" max="771" width="5" style="1" customWidth="1"/>
    <col min="772" max="780" width="4.140625" style="1" customWidth="1"/>
    <col min="781" max="781" width="4.42578125" style="1" customWidth="1"/>
    <col min="782" max="783" width="4.140625" style="1" customWidth="1"/>
    <col min="784" max="784" width="1.42578125" style="1" customWidth="1"/>
    <col min="785" max="789" width="3" style="1" customWidth="1"/>
    <col min="790" max="790" width="2.140625" style="1" customWidth="1"/>
    <col min="791" max="791" width="0" style="1" hidden="1" customWidth="1"/>
    <col min="792" max="798" width="4" style="1"/>
    <col min="799" max="799" width="6.140625" style="1" bestFit="1" customWidth="1"/>
    <col min="800" max="800" width="4" style="1"/>
    <col min="801" max="801" width="6.140625" style="1" bestFit="1" customWidth="1"/>
    <col min="802" max="1024" width="4" style="1"/>
    <col min="1025" max="1025" width="4.140625" style="1" customWidth="1"/>
    <col min="1026" max="1026" width="4.85546875" style="1" customWidth="1"/>
    <col min="1027" max="1027" width="5" style="1" customWidth="1"/>
    <col min="1028" max="1036" width="4.140625" style="1" customWidth="1"/>
    <col min="1037" max="1037" width="4.42578125" style="1" customWidth="1"/>
    <col min="1038" max="1039" width="4.140625" style="1" customWidth="1"/>
    <col min="1040" max="1040" width="1.42578125" style="1" customWidth="1"/>
    <col min="1041" max="1045" width="3" style="1" customWidth="1"/>
    <col min="1046" max="1046" width="2.140625" style="1" customWidth="1"/>
    <col min="1047" max="1047" width="0" style="1" hidden="1" customWidth="1"/>
    <col min="1048" max="1054" width="4" style="1"/>
    <col min="1055" max="1055" width="6.140625" style="1" bestFit="1" customWidth="1"/>
    <col min="1056" max="1056" width="4" style="1"/>
    <col min="1057" max="1057" width="6.140625" style="1" bestFit="1" customWidth="1"/>
    <col min="1058" max="1280" width="4" style="1"/>
    <col min="1281" max="1281" width="4.140625" style="1" customWidth="1"/>
    <col min="1282" max="1282" width="4.85546875" style="1" customWidth="1"/>
    <col min="1283" max="1283" width="5" style="1" customWidth="1"/>
    <col min="1284" max="1292" width="4.140625" style="1" customWidth="1"/>
    <col min="1293" max="1293" width="4.42578125" style="1" customWidth="1"/>
    <col min="1294" max="1295" width="4.140625" style="1" customWidth="1"/>
    <col min="1296" max="1296" width="1.42578125" style="1" customWidth="1"/>
    <col min="1297" max="1301" width="3" style="1" customWidth="1"/>
    <col min="1302" max="1302" width="2.140625" style="1" customWidth="1"/>
    <col min="1303" max="1303" width="0" style="1" hidden="1" customWidth="1"/>
    <col min="1304" max="1310" width="4" style="1"/>
    <col min="1311" max="1311" width="6.140625" style="1" bestFit="1" customWidth="1"/>
    <col min="1312" max="1312" width="4" style="1"/>
    <col min="1313" max="1313" width="6.140625" style="1" bestFit="1" customWidth="1"/>
    <col min="1314" max="1536" width="4" style="1"/>
    <col min="1537" max="1537" width="4.140625" style="1" customWidth="1"/>
    <col min="1538" max="1538" width="4.85546875" style="1" customWidth="1"/>
    <col min="1539" max="1539" width="5" style="1" customWidth="1"/>
    <col min="1540" max="1548" width="4.140625" style="1" customWidth="1"/>
    <col min="1549" max="1549" width="4.42578125" style="1" customWidth="1"/>
    <col min="1550" max="1551" width="4.140625" style="1" customWidth="1"/>
    <col min="1552" max="1552" width="1.42578125" style="1" customWidth="1"/>
    <col min="1553" max="1557" width="3" style="1" customWidth="1"/>
    <col min="1558" max="1558" width="2.140625" style="1" customWidth="1"/>
    <col min="1559" max="1559" width="0" style="1" hidden="1" customWidth="1"/>
    <col min="1560" max="1566" width="4" style="1"/>
    <col min="1567" max="1567" width="6.140625" style="1" bestFit="1" customWidth="1"/>
    <col min="1568" max="1568" width="4" style="1"/>
    <col min="1569" max="1569" width="6.140625" style="1" bestFit="1" customWidth="1"/>
    <col min="1570" max="1792" width="4" style="1"/>
    <col min="1793" max="1793" width="4.140625" style="1" customWidth="1"/>
    <col min="1794" max="1794" width="4.85546875" style="1" customWidth="1"/>
    <col min="1795" max="1795" width="5" style="1" customWidth="1"/>
    <col min="1796" max="1804" width="4.140625" style="1" customWidth="1"/>
    <col min="1805" max="1805" width="4.42578125" style="1" customWidth="1"/>
    <col min="1806" max="1807" width="4.140625" style="1" customWidth="1"/>
    <col min="1808" max="1808" width="1.42578125" style="1" customWidth="1"/>
    <col min="1809" max="1813" width="3" style="1" customWidth="1"/>
    <col min="1814" max="1814" width="2.140625" style="1" customWidth="1"/>
    <col min="1815" max="1815" width="0" style="1" hidden="1" customWidth="1"/>
    <col min="1816" max="1822" width="4" style="1"/>
    <col min="1823" max="1823" width="6.140625" style="1" bestFit="1" customWidth="1"/>
    <col min="1824" max="1824" width="4" style="1"/>
    <col min="1825" max="1825" width="6.140625" style="1" bestFit="1" customWidth="1"/>
    <col min="1826" max="2048" width="4" style="1"/>
    <col min="2049" max="2049" width="4.140625" style="1" customWidth="1"/>
    <col min="2050" max="2050" width="4.85546875" style="1" customWidth="1"/>
    <col min="2051" max="2051" width="5" style="1" customWidth="1"/>
    <col min="2052" max="2060" width="4.140625" style="1" customWidth="1"/>
    <col min="2061" max="2061" width="4.42578125" style="1" customWidth="1"/>
    <col min="2062" max="2063" width="4.140625" style="1" customWidth="1"/>
    <col min="2064" max="2064" width="1.42578125" style="1" customWidth="1"/>
    <col min="2065" max="2069" width="3" style="1" customWidth="1"/>
    <col min="2070" max="2070" width="2.140625" style="1" customWidth="1"/>
    <col min="2071" max="2071" width="0" style="1" hidden="1" customWidth="1"/>
    <col min="2072" max="2078" width="4" style="1"/>
    <col min="2079" max="2079" width="6.140625" style="1" bestFit="1" customWidth="1"/>
    <col min="2080" max="2080" width="4" style="1"/>
    <col min="2081" max="2081" width="6.140625" style="1" bestFit="1" customWidth="1"/>
    <col min="2082" max="2304" width="4" style="1"/>
    <col min="2305" max="2305" width="4.140625" style="1" customWidth="1"/>
    <col min="2306" max="2306" width="4.85546875" style="1" customWidth="1"/>
    <col min="2307" max="2307" width="5" style="1" customWidth="1"/>
    <col min="2308" max="2316" width="4.140625" style="1" customWidth="1"/>
    <col min="2317" max="2317" width="4.42578125" style="1" customWidth="1"/>
    <col min="2318" max="2319" width="4.140625" style="1" customWidth="1"/>
    <col min="2320" max="2320" width="1.42578125" style="1" customWidth="1"/>
    <col min="2321" max="2325" width="3" style="1" customWidth="1"/>
    <col min="2326" max="2326" width="2.140625" style="1" customWidth="1"/>
    <col min="2327" max="2327" width="0" style="1" hidden="1" customWidth="1"/>
    <col min="2328" max="2334" width="4" style="1"/>
    <col min="2335" max="2335" width="6.140625" style="1" bestFit="1" customWidth="1"/>
    <col min="2336" max="2336" width="4" style="1"/>
    <col min="2337" max="2337" width="6.140625" style="1" bestFit="1" customWidth="1"/>
    <col min="2338" max="2560" width="4" style="1"/>
    <col min="2561" max="2561" width="4.140625" style="1" customWidth="1"/>
    <col min="2562" max="2562" width="4.85546875" style="1" customWidth="1"/>
    <col min="2563" max="2563" width="5" style="1" customWidth="1"/>
    <col min="2564" max="2572" width="4.140625" style="1" customWidth="1"/>
    <col min="2573" max="2573" width="4.42578125" style="1" customWidth="1"/>
    <col min="2574" max="2575" width="4.140625" style="1" customWidth="1"/>
    <col min="2576" max="2576" width="1.42578125" style="1" customWidth="1"/>
    <col min="2577" max="2581" width="3" style="1" customWidth="1"/>
    <col min="2582" max="2582" width="2.140625" style="1" customWidth="1"/>
    <col min="2583" max="2583" width="0" style="1" hidden="1" customWidth="1"/>
    <col min="2584" max="2590" width="4" style="1"/>
    <col min="2591" max="2591" width="6.140625" style="1" bestFit="1" customWidth="1"/>
    <col min="2592" max="2592" width="4" style="1"/>
    <col min="2593" max="2593" width="6.140625" style="1" bestFit="1" customWidth="1"/>
    <col min="2594" max="2816" width="4" style="1"/>
    <col min="2817" max="2817" width="4.140625" style="1" customWidth="1"/>
    <col min="2818" max="2818" width="4.85546875" style="1" customWidth="1"/>
    <col min="2819" max="2819" width="5" style="1" customWidth="1"/>
    <col min="2820" max="2828" width="4.140625" style="1" customWidth="1"/>
    <col min="2829" max="2829" width="4.42578125" style="1" customWidth="1"/>
    <col min="2830" max="2831" width="4.140625" style="1" customWidth="1"/>
    <col min="2832" max="2832" width="1.42578125" style="1" customWidth="1"/>
    <col min="2833" max="2837" width="3" style="1" customWidth="1"/>
    <col min="2838" max="2838" width="2.140625" style="1" customWidth="1"/>
    <col min="2839" max="2839" width="0" style="1" hidden="1" customWidth="1"/>
    <col min="2840" max="2846" width="4" style="1"/>
    <col min="2847" max="2847" width="6.140625" style="1" bestFit="1" customWidth="1"/>
    <col min="2848" max="2848" width="4" style="1"/>
    <col min="2849" max="2849" width="6.140625" style="1" bestFit="1" customWidth="1"/>
    <col min="2850" max="3072" width="4" style="1"/>
    <col min="3073" max="3073" width="4.140625" style="1" customWidth="1"/>
    <col min="3074" max="3074" width="4.85546875" style="1" customWidth="1"/>
    <col min="3075" max="3075" width="5" style="1" customWidth="1"/>
    <col min="3076" max="3084" width="4.140625" style="1" customWidth="1"/>
    <col min="3085" max="3085" width="4.42578125" style="1" customWidth="1"/>
    <col min="3086" max="3087" width="4.140625" style="1" customWidth="1"/>
    <col min="3088" max="3088" width="1.42578125" style="1" customWidth="1"/>
    <col min="3089" max="3093" width="3" style="1" customWidth="1"/>
    <col min="3094" max="3094" width="2.140625" style="1" customWidth="1"/>
    <col min="3095" max="3095" width="0" style="1" hidden="1" customWidth="1"/>
    <col min="3096" max="3102" width="4" style="1"/>
    <col min="3103" max="3103" width="6.140625" style="1" bestFit="1" customWidth="1"/>
    <col min="3104" max="3104" width="4" style="1"/>
    <col min="3105" max="3105" width="6.140625" style="1" bestFit="1" customWidth="1"/>
    <col min="3106" max="3328" width="4" style="1"/>
    <col min="3329" max="3329" width="4.140625" style="1" customWidth="1"/>
    <col min="3330" max="3330" width="4.85546875" style="1" customWidth="1"/>
    <col min="3331" max="3331" width="5" style="1" customWidth="1"/>
    <col min="3332" max="3340" width="4.140625" style="1" customWidth="1"/>
    <col min="3341" max="3341" width="4.42578125" style="1" customWidth="1"/>
    <col min="3342" max="3343" width="4.140625" style="1" customWidth="1"/>
    <col min="3344" max="3344" width="1.42578125" style="1" customWidth="1"/>
    <col min="3345" max="3349" width="3" style="1" customWidth="1"/>
    <col min="3350" max="3350" width="2.140625" style="1" customWidth="1"/>
    <col min="3351" max="3351" width="0" style="1" hidden="1" customWidth="1"/>
    <col min="3352" max="3358" width="4" style="1"/>
    <col min="3359" max="3359" width="6.140625" style="1" bestFit="1" customWidth="1"/>
    <col min="3360" max="3360" width="4" style="1"/>
    <col min="3361" max="3361" width="6.140625" style="1" bestFit="1" customWidth="1"/>
    <col min="3362" max="3584" width="4" style="1"/>
    <col min="3585" max="3585" width="4.140625" style="1" customWidth="1"/>
    <col min="3586" max="3586" width="4.85546875" style="1" customWidth="1"/>
    <col min="3587" max="3587" width="5" style="1" customWidth="1"/>
    <col min="3588" max="3596" width="4.140625" style="1" customWidth="1"/>
    <col min="3597" max="3597" width="4.42578125" style="1" customWidth="1"/>
    <col min="3598" max="3599" width="4.140625" style="1" customWidth="1"/>
    <col min="3600" max="3600" width="1.42578125" style="1" customWidth="1"/>
    <col min="3601" max="3605" width="3" style="1" customWidth="1"/>
    <col min="3606" max="3606" width="2.140625" style="1" customWidth="1"/>
    <col min="3607" max="3607" width="0" style="1" hidden="1" customWidth="1"/>
    <col min="3608" max="3614" width="4" style="1"/>
    <col min="3615" max="3615" width="6.140625" style="1" bestFit="1" customWidth="1"/>
    <col min="3616" max="3616" width="4" style="1"/>
    <col min="3617" max="3617" width="6.140625" style="1" bestFit="1" customWidth="1"/>
    <col min="3618" max="3840" width="4" style="1"/>
    <col min="3841" max="3841" width="4.140625" style="1" customWidth="1"/>
    <col min="3842" max="3842" width="4.85546875" style="1" customWidth="1"/>
    <col min="3843" max="3843" width="5" style="1" customWidth="1"/>
    <col min="3844" max="3852" width="4.140625" style="1" customWidth="1"/>
    <col min="3853" max="3853" width="4.42578125" style="1" customWidth="1"/>
    <col min="3854" max="3855" width="4.140625" style="1" customWidth="1"/>
    <col min="3856" max="3856" width="1.42578125" style="1" customWidth="1"/>
    <col min="3857" max="3861" width="3" style="1" customWidth="1"/>
    <col min="3862" max="3862" width="2.140625" style="1" customWidth="1"/>
    <col min="3863" max="3863" width="0" style="1" hidden="1" customWidth="1"/>
    <col min="3864" max="3870" width="4" style="1"/>
    <col min="3871" max="3871" width="6.140625" style="1" bestFit="1" customWidth="1"/>
    <col min="3872" max="3872" width="4" style="1"/>
    <col min="3873" max="3873" width="6.140625" style="1" bestFit="1" customWidth="1"/>
    <col min="3874" max="4096" width="4" style="1"/>
    <col min="4097" max="4097" width="4.140625" style="1" customWidth="1"/>
    <col min="4098" max="4098" width="4.85546875" style="1" customWidth="1"/>
    <col min="4099" max="4099" width="5" style="1" customWidth="1"/>
    <col min="4100" max="4108" width="4.140625" style="1" customWidth="1"/>
    <col min="4109" max="4109" width="4.42578125" style="1" customWidth="1"/>
    <col min="4110" max="4111" width="4.140625" style="1" customWidth="1"/>
    <col min="4112" max="4112" width="1.42578125" style="1" customWidth="1"/>
    <col min="4113" max="4117" width="3" style="1" customWidth="1"/>
    <col min="4118" max="4118" width="2.140625" style="1" customWidth="1"/>
    <col min="4119" max="4119" width="0" style="1" hidden="1" customWidth="1"/>
    <col min="4120" max="4126" width="4" style="1"/>
    <col min="4127" max="4127" width="6.140625" style="1" bestFit="1" customWidth="1"/>
    <col min="4128" max="4128" width="4" style="1"/>
    <col min="4129" max="4129" width="6.140625" style="1" bestFit="1" customWidth="1"/>
    <col min="4130" max="4352" width="4" style="1"/>
    <col min="4353" max="4353" width="4.140625" style="1" customWidth="1"/>
    <col min="4354" max="4354" width="4.85546875" style="1" customWidth="1"/>
    <col min="4355" max="4355" width="5" style="1" customWidth="1"/>
    <col min="4356" max="4364" width="4.140625" style="1" customWidth="1"/>
    <col min="4365" max="4365" width="4.42578125" style="1" customWidth="1"/>
    <col min="4366" max="4367" width="4.140625" style="1" customWidth="1"/>
    <col min="4368" max="4368" width="1.42578125" style="1" customWidth="1"/>
    <col min="4369" max="4373" width="3" style="1" customWidth="1"/>
    <col min="4374" max="4374" width="2.140625" style="1" customWidth="1"/>
    <col min="4375" max="4375" width="0" style="1" hidden="1" customWidth="1"/>
    <col min="4376" max="4382" width="4" style="1"/>
    <col min="4383" max="4383" width="6.140625" style="1" bestFit="1" customWidth="1"/>
    <col min="4384" max="4384" width="4" style="1"/>
    <col min="4385" max="4385" width="6.140625" style="1" bestFit="1" customWidth="1"/>
    <col min="4386" max="4608" width="4" style="1"/>
    <col min="4609" max="4609" width="4.140625" style="1" customWidth="1"/>
    <col min="4610" max="4610" width="4.85546875" style="1" customWidth="1"/>
    <col min="4611" max="4611" width="5" style="1" customWidth="1"/>
    <col min="4612" max="4620" width="4.140625" style="1" customWidth="1"/>
    <col min="4621" max="4621" width="4.42578125" style="1" customWidth="1"/>
    <col min="4622" max="4623" width="4.140625" style="1" customWidth="1"/>
    <col min="4624" max="4624" width="1.42578125" style="1" customWidth="1"/>
    <col min="4625" max="4629" width="3" style="1" customWidth="1"/>
    <col min="4630" max="4630" width="2.140625" style="1" customWidth="1"/>
    <col min="4631" max="4631" width="0" style="1" hidden="1" customWidth="1"/>
    <col min="4632" max="4638" width="4" style="1"/>
    <col min="4639" max="4639" width="6.140625" style="1" bestFit="1" customWidth="1"/>
    <col min="4640" max="4640" width="4" style="1"/>
    <col min="4641" max="4641" width="6.140625" style="1" bestFit="1" customWidth="1"/>
    <col min="4642" max="4864" width="4" style="1"/>
    <col min="4865" max="4865" width="4.140625" style="1" customWidth="1"/>
    <col min="4866" max="4866" width="4.85546875" style="1" customWidth="1"/>
    <col min="4867" max="4867" width="5" style="1" customWidth="1"/>
    <col min="4868" max="4876" width="4.140625" style="1" customWidth="1"/>
    <col min="4877" max="4877" width="4.42578125" style="1" customWidth="1"/>
    <col min="4878" max="4879" width="4.140625" style="1" customWidth="1"/>
    <col min="4880" max="4880" width="1.42578125" style="1" customWidth="1"/>
    <col min="4881" max="4885" width="3" style="1" customWidth="1"/>
    <col min="4886" max="4886" width="2.140625" style="1" customWidth="1"/>
    <col min="4887" max="4887" width="0" style="1" hidden="1" customWidth="1"/>
    <col min="4888" max="4894" width="4" style="1"/>
    <col min="4895" max="4895" width="6.140625" style="1" bestFit="1" customWidth="1"/>
    <col min="4896" max="4896" width="4" style="1"/>
    <col min="4897" max="4897" width="6.140625" style="1" bestFit="1" customWidth="1"/>
    <col min="4898" max="5120" width="4" style="1"/>
    <col min="5121" max="5121" width="4.140625" style="1" customWidth="1"/>
    <col min="5122" max="5122" width="4.85546875" style="1" customWidth="1"/>
    <col min="5123" max="5123" width="5" style="1" customWidth="1"/>
    <col min="5124" max="5132" width="4.140625" style="1" customWidth="1"/>
    <col min="5133" max="5133" width="4.42578125" style="1" customWidth="1"/>
    <col min="5134" max="5135" width="4.140625" style="1" customWidth="1"/>
    <col min="5136" max="5136" width="1.42578125" style="1" customWidth="1"/>
    <col min="5137" max="5141" width="3" style="1" customWidth="1"/>
    <col min="5142" max="5142" width="2.140625" style="1" customWidth="1"/>
    <col min="5143" max="5143" width="0" style="1" hidden="1" customWidth="1"/>
    <col min="5144" max="5150" width="4" style="1"/>
    <col min="5151" max="5151" width="6.140625" style="1" bestFit="1" customWidth="1"/>
    <col min="5152" max="5152" width="4" style="1"/>
    <col min="5153" max="5153" width="6.140625" style="1" bestFit="1" customWidth="1"/>
    <col min="5154" max="5376" width="4" style="1"/>
    <col min="5377" max="5377" width="4.140625" style="1" customWidth="1"/>
    <col min="5378" max="5378" width="4.85546875" style="1" customWidth="1"/>
    <col min="5379" max="5379" width="5" style="1" customWidth="1"/>
    <col min="5380" max="5388" width="4.140625" style="1" customWidth="1"/>
    <col min="5389" max="5389" width="4.42578125" style="1" customWidth="1"/>
    <col min="5390" max="5391" width="4.140625" style="1" customWidth="1"/>
    <col min="5392" max="5392" width="1.42578125" style="1" customWidth="1"/>
    <col min="5393" max="5397" width="3" style="1" customWidth="1"/>
    <col min="5398" max="5398" width="2.140625" style="1" customWidth="1"/>
    <col min="5399" max="5399" width="0" style="1" hidden="1" customWidth="1"/>
    <col min="5400" max="5406" width="4" style="1"/>
    <col min="5407" max="5407" width="6.140625" style="1" bestFit="1" customWidth="1"/>
    <col min="5408" max="5408" width="4" style="1"/>
    <col min="5409" max="5409" width="6.140625" style="1" bestFit="1" customWidth="1"/>
    <col min="5410" max="5632" width="4" style="1"/>
    <col min="5633" max="5633" width="4.140625" style="1" customWidth="1"/>
    <col min="5634" max="5634" width="4.85546875" style="1" customWidth="1"/>
    <col min="5635" max="5635" width="5" style="1" customWidth="1"/>
    <col min="5636" max="5644" width="4.140625" style="1" customWidth="1"/>
    <col min="5645" max="5645" width="4.42578125" style="1" customWidth="1"/>
    <col min="5646" max="5647" width="4.140625" style="1" customWidth="1"/>
    <col min="5648" max="5648" width="1.42578125" style="1" customWidth="1"/>
    <col min="5649" max="5653" width="3" style="1" customWidth="1"/>
    <col min="5654" max="5654" width="2.140625" style="1" customWidth="1"/>
    <col min="5655" max="5655" width="0" style="1" hidden="1" customWidth="1"/>
    <col min="5656" max="5662" width="4" style="1"/>
    <col min="5663" max="5663" width="6.140625" style="1" bestFit="1" customWidth="1"/>
    <col min="5664" max="5664" width="4" style="1"/>
    <col min="5665" max="5665" width="6.140625" style="1" bestFit="1" customWidth="1"/>
    <col min="5666" max="5888" width="4" style="1"/>
    <col min="5889" max="5889" width="4.140625" style="1" customWidth="1"/>
    <col min="5890" max="5890" width="4.85546875" style="1" customWidth="1"/>
    <col min="5891" max="5891" width="5" style="1" customWidth="1"/>
    <col min="5892" max="5900" width="4.140625" style="1" customWidth="1"/>
    <col min="5901" max="5901" width="4.42578125" style="1" customWidth="1"/>
    <col min="5902" max="5903" width="4.140625" style="1" customWidth="1"/>
    <col min="5904" max="5904" width="1.42578125" style="1" customWidth="1"/>
    <col min="5905" max="5909" width="3" style="1" customWidth="1"/>
    <col min="5910" max="5910" width="2.140625" style="1" customWidth="1"/>
    <col min="5911" max="5911" width="0" style="1" hidden="1" customWidth="1"/>
    <col min="5912" max="5918" width="4" style="1"/>
    <col min="5919" max="5919" width="6.140625" style="1" bestFit="1" customWidth="1"/>
    <col min="5920" max="5920" width="4" style="1"/>
    <col min="5921" max="5921" width="6.140625" style="1" bestFit="1" customWidth="1"/>
    <col min="5922" max="6144" width="4" style="1"/>
    <col min="6145" max="6145" width="4.140625" style="1" customWidth="1"/>
    <col min="6146" max="6146" width="4.85546875" style="1" customWidth="1"/>
    <col min="6147" max="6147" width="5" style="1" customWidth="1"/>
    <col min="6148" max="6156" width="4.140625" style="1" customWidth="1"/>
    <col min="6157" max="6157" width="4.42578125" style="1" customWidth="1"/>
    <col min="6158" max="6159" width="4.140625" style="1" customWidth="1"/>
    <col min="6160" max="6160" width="1.42578125" style="1" customWidth="1"/>
    <col min="6161" max="6165" width="3" style="1" customWidth="1"/>
    <col min="6166" max="6166" width="2.140625" style="1" customWidth="1"/>
    <col min="6167" max="6167" width="0" style="1" hidden="1" customWidth="1"/>
    <col min="6168" max="6174" width="4" style="1"/>
    <col min="6175" max="6175" width="6.140625" style="1" bestFit="1" customWidth="1"/>
    <col min="6176" max="6176" width="4" style="1"/>
    <col min="6177" max="6177" width="6.140625" style="1" bestFit="1" customWidth="1"/>
    <col min="6178" max="6400" width="4" style="1"/>
    <col min="6401" max="6401" width="4.140625" style="1" customWidth="1"/>
    <col min="6402" max="6402" width="4.85546875" style="1" customWidth="1"/>
    <col min="6403" max="6403" width="5" style="1" customWidth="1"/>
    <col min="6404" max="6412" width="4.140625" style="1" customWidth="1"/>
    <col min="6413" max="6413" width="4.42578125" style="1" customWidth="1"/>
    <col min="6414" max="6415" width="4.140625" style="1" customWidth="1"/>
    <col min="6416" max="6416" width="1.42578125" style="1" customWidth="1"/>
    <col min="6417" max="6421" width="3" style="1" customWidth="1"/>
    <col min="6422" max="6422" width="2.140625" style="1" customWidth="1"/>
    <col min="6423" max="6423" width="0" style="1" hidden="1" customWidth="1"/>
    <col min="6424" max="6430" width="4" style="1"/>
    <col min="6431" max="6431" width="6.140625" style="1" bestFit="1" customWidth="1"/>
    <col min="6432" max="6432" width="4" style="1"/>
    <col min="6433" max="6433" width="6.140625" style="1" bestFit="1" customWidth="1"/>
    <col min="6434" max="6656" width="4" style="1"/>
    <col min="6657" max="6657" width="4.140625" style="1" customWidth="1"/>
    <col min="6658" max="6658" width="4.85546875" style="1" customWidth="1"/>
    <col min="6659" max="6659" width="5" style="1" customWidth="1"/>
    <col min="6660" max="6668" width="4.140625" style="1" customWidth="1"/>
    <col min="6669" max="6669" width="4.42578125" style="1" customWidth="1"/>
    <col min="6670" max="6671" width="4.140625" style="1" customWidth="1"/>
    <col min="6672" max="6672" width="1.42578125" style="1" customWidth="1"/>
    <col min="6673" max="6677" width="3" style="1" customWidth="1"/>
    <col min="6678" max="6678" width="2.140625" style="1" customWidth="1"/>
    <col min="6679" max="6679" width="0" style="1" hidden="1" customWidth="1"/>
    <col min="6680" max="6686" width="4" style="1"/>
    <col min="6687" max="6687" width="6.140625" style="1" bestFit="1" customWidth="1"/>
    <col min="6688" max="6688" width="4" style="1"/>
    <col min="6689" max="6689" width="6.140625" style="1" bestFit="1" customWidth="1"/>
    <col min="6690" max="6912" width="4" style="1"/>
    <col min="6913" max="6913" width="4.140625" style="1" customWidth="1"/>
    <col min="6914" max="6914" width="4.85546875" style="1" customWidth="1"/>
    <col min="6915" max="6915" width="5" style="1" customWidth="1"/>
    <col min="6916" max="6924" width="4.140625" style="1" customWidth="1"/>
    <col min="6925" max="6925" width="4.42578125" style="1" customWidth="1"/>
    <col min="6926" max="6927" width="4.140625" style="1" customWidth="1"/>
    <col min="6928" max="6928" width="1.42578125" style="1" customWidth="1"/>
    <col min="6929" max="6933" width="3" style="1" customWidth="1"/>
    <col min="6934" max="6934" width="2.140625" style="1" customWidth="1"/>
    <col min="6935" max="6935" width="0" style="1" hidden="1" customWidth="1"/>
    <col min="6936" max="6942" width="4" style="1"/>
    <col min="6943" max="6943" width="6.140625" style="1" bestFit="1" customWidth="1"/>
    <col min="6944" max="6944" width="4" style="1"/>
    <col min="6945" max="6945" width="6.140625" style="1" bestFit="1" customWidth="1"/>
    <col min="6946" max="7168" width="4" style="1"/>
    <col min="7169" max="7169" width="4.140625" style="1" customWidth="1"/>
    <col min="7170" max="7170" width="4.85546875" style="1" customWidth="1"/>
    <col min="7171" max="7171" width="5" style="1" customWidth="1"/>
    <col min="7172" max="7180" width="4.140625" style="1" customWidth="1"/>
    <col min="7181" max="7181" width="4.42578125" style="1" customWidth="1"/>
    <col min="7182" max="7183" width="4.140625" style="1" customWidth="1"/>
    <col min="7184" max="7184" width="1.42578125" style="1" customWidth="1"/>
    <col min="7185" max="7189" width="3" style="1" customWidth="1"/>
    <col min="7190" max="7190" width="2.140625" style="1" customWidth="1"/>
    <col min="7191" max="7191" width="0" style="1" hidden="1" customWidth="1"/>
    <col min="7192" max="7198" width="4" style="1"/>
    <col min="7199" max="7199" width="6.140625" style="1" bestFit="1" customWidth="1"/>
    <col min="7200" max="7200" width="4" style="1"/>
    <col min="7201" max="7201" width="6.140625" style="1" bestFit="1" customWidth="1"/>
    <col min="7202" max="7424" width="4" style="1"/>
    <col min="7425" max="7425" width="4.140625" style="1" customWidth="1"/>
    <col min="7426" max="7426" width="4.85546875" style="1" customWidth="1"/>
    <col min="7427" max="7427" width="5" style="1" customWidth="1"/>
    <col min="7428" max="7436" width="4.140625" style="1" customWidth="1"/>
    <col min="7437" max="7437" width="4.42578125" style="1" customWidth="1"/>
    <col min="7438" max="7439" width="4.140625" style="1" customWidth="1"/>
    <col min="7440" max="7440" width="1.42578125" style="1" customWidth="1"/>
    <col min="7441" max="7445" width="3" style="1" customWidth="1"/>
    <col min="7446" max="7446" width="2.140625" style="1" customWidth="1"/>
    <col min="7447" max="7447" width="0" style="1" hidden="1" customWidth="1"/>
    <col min="7448" max="7454" width="4" style="1"/>
    <col min="7455" max="7455" width="6.140625" style="1" bestFit="1" customWidth="1"/>
    <col min="7456" max="7456" width="4" style="1"/>
    <col min="7457" max="7457" width="6.140625" style="1" bestFit="1" customWidth="1"/>
    <col min="7458" max="7680" width="4" style="1"/>
    <col min="7681" max="7681" width="4.140625" style="1" customWidth="1"/>
    <col min="7682" max="7682" width="4.85546875" style="1" customWidth="1"/>
    <col min="7683" max="7683" width="5" style="1" customWidth="1"/>
    <col min="7684" max="7692" width="4.140625" style="1" customWidth="1"/>
    <col min="7693" max="7693" width="4.42578125" style="1" customWidth="1"/>
    <col min="7694" max="7695" width="4.140625" style="1" customWidth="1"/>
    <col min="7696" max="7696" width="1.42578125" style="1" customWidth="1"/>
    <col min="7697" max="7701" width="3" style="1" customWidth="1"/>
    <col min="7702" max="7702" width="2.140625" style="1" customWidth="1"/>
    <col min="7703" max="7703" width="0" style="1" hidden="1" customWidth="1"/>
    <col min="7704" max="7710" width="4" style="1"/>
    <col min="7711" max="7711" width="6.140625" style="1" bestFit="1" customWidth="1"/>
    <col min="7712" max="7712" width="4" style="1"/>
    <col min="7713" max="7713" width="6.140625" style="1" bestFit="1" customWidth="1"/>
    <col min="7714" max="7936" width="4" style="1"/>
    <col min="7937" max="7937" width="4.140625" style="1" customWidth="1"/>
    <col min="7938" max="7938" width="4.85546875" style="1" customWidth="1"/>
    <col min="7939" max="7939" width="5" style="1" customWidth="1"/>
    <col min="7940" max="7948" width="4.140625" style="1" customWidth="1"/>
    <col min="7949" max="7949" width="4.42578125" style="1" customWidth="1"/>
    <col min="7950" max="7951" width="4.140625" style="1" customWidth="1"/>
    <col min="7952" max="7952" width="1.42578125" style="1" customWidth="1"/>
    <col min="7953" max="7957" width="3" style="1" customWidth="1"/>
    <col min="7958" max="7958" width="2.140625" style="1" customWidth="1"/>
    <col min="7959" max="7959" width="0" style="1" hidden="1" customWidth="1"/>
    <col min="7960" max="7966" width="4" style="1"/>
    <col min="7967" max="7967" width="6.140625" style="1" bestFit="1" customWidth="1"/>
    <col min="7968" max="7968" width="4" style="1"/>
    <col min="7969" max="7969" width="6.140625" style="1" bestFit="1" customWidth="1"/>
    <col min="7970" max="8192" width="4" style="1"/>
    <col min="8193" max="8193" width="4.140625" style="1" customWidth="1"/>
    <col min="8194" max="8194" width="4.85546875" style="1" customWidth="1"/>
    <col min="8195" max="8195" width="5" style="1" customWidth="1"/>
    <col min="8196" max="8204" width="4.140625" style="1" customWidth="1"/>
    <col min="8205" max="8205" width="4.42578125" style="1" customWidth="1"/>
    <col min="8206" max="8207" width="4.140625" style="1" customWidth="1"/>
    <col min="8208" max="8208" width="1.42578125" style="1" customWidth="1"/>
    <col min="8209" max="8213" width="3" style="1" customWidth="1"/>
    <col min="8214" max="8214" width="2.140625" style="1" customWidth="1"/>
    <col min="8215" max="8215" width="0" style="1" hidden="1" customWidth="1"/>
    <col min="8216" max="8222" width="4" style="1"/>
    <col min="8223" max="8223" width="6.140625" style="1" bestFit="1" customWidth="1"/>
    <col min="8224" max="8224" width="4" style="1"/>
    <col min="8225" max="8225" width="6.140625" style="1" bestFit="1" customWidth="1"/>
    <col min="8226" max="8448" width="4" style="1"/>
    <col min="8449" max="8449" width="4.140625" style="1" customWidth="1"/>
    <col min="8450" max="8450" width="4.85546875" style="1" customWidth="1"/>
    <col min="8451" max="8451" width="5" style="1" customWidth="1"/>
    <col min="8452" max="8460" width="4.140625" style="1" customWidth="1"/>
    <col min="8461" max="8461" width="4.42578125" style="1" customWidth="1"/>
    <col min="8462" max="8463" width="4.140625" style="1" customWidth="1"/>
    <col min="8464" max="8464" width="1.42578125" style="1" customWidth="1"/>
    <col min="8465" max="8469" width="3" style="1" customWidth="1"/>
    <col min="8470" max="8470" width="2.140625" style="1" customWidth="1"/>
    <col min="8471" max="8471" width="0" style="1" hidden="1" customWidth="1"/>
    <col min="8472" max="8478" width="4" style="1"/>
    <col min="8479" max="8479" width="6.140625" style="1" bestFit="1" customWidth="1"/>
    <col min="8480" max="8480" width="4" style="1"/>
    <col min="8481" max="8481" width="6.140625" style="1" bestFit="1" customWidth="1"/>
    <col min="8482" max="8704" width="4" style="1"/>
    <col min="8705" max="8705" width="4.140625" style="1" customWidth="1"/>
    <col min="8706" max="8706" width="4.85546875" style="1" customWidth="1"/>
    <col min="8707" max="8707" width="5" style="1" customWidth="1"/>
    <col min="8708" max="8716" width="4.140625" style="1" customWidth="1"/>
    <col min="8717" max="8717" width="4.42578125" style="1" customWidth="1"/>
    <col min="8718" max="8719" width="4.140625" style="1" customWidth="1"/>
    <col min="8720" max="8720" width="1.42578125" style="1" customWidth="1"/>
    <col min="8721" max="8725" width="3" style="1" customWidth="1"/>
    <col min="8726" max="8726" width="2.140625" style="1" customWidth="1"/>
    <col min="8727" max="8727" width="0" style="1" hidden="1" customWidth="1"/>
    <col min="8728" max="8734" width="4" style="1"/>
    <col min="8735" max="8735" width="6.140625" style="1" bestFit="1" customWidth="1"/>
    <col min="8736" max="8736" width="4" style="1"/>
    <col min="8737" max="8737" width="6.140625" style="1" bestFit="1" customWidth="1"/>
    <col min="8738" max="8960" width="4" style="1"/>
    <col min="8961" max="8961" width="4.140625" style="1" customWidth="1"/>
    <col min="8962" max="8962" width="4.85546875" style="1" customWidth="1"/>
    <col min="8963" max="8963" width="5" style="1" customWidth="1"/>
    <col min="8964" max="8972" width="4.140625" style="1" customWidth="1"/>
    <col min="8973" max="8973" width="4.42578125" style="1" customWidth="1"/>
    <col min="8974" max="8975" width="4.140625" style="1" customWidth="1"/>
    <col min="8976" max="8976" width="1.42578125" style="1" customWidth="1"/>
    <col min="8977" max="8981" width="3" style="1" customWidth="1"/>
    <col min="8982" max="8982" width="2.140625" style="1" customWidth="1"/>
    <col min="8983" max="8983" width="0" style="1" hidden="1" customWidth="1"/>
    <col min="8984" max="8990" width="4" style="1"/>
    <col min="8991" max="8991" width="6.140625" style="1" bestFit="1" customWidth="1"/>
    <col min="8992" max="8992" width="4" style="1"/>
    <col min="8993" max="8993" width="6.140625" style="1" bestFit="1" customWidth="1"/>
    <col min="8994" max="9216" width="4" style="1"/>
    <col min="9217" max="9217" width="4.140625" style="1" customWidth="1"/>
    <col min="9218" max="9218" width="4.85546875" style="1" customWidth="1"/>
    <col min="9219" max="9219" width="5" style="1" customWidth="1"/>
    <col min="9220" max="9228" width="4.140625" style="1" customWidth="1"/>
    <col min="9229" max="9229" width="4.42578125" style="1" customWidth="1"/>
    <col min="9230" max="9231" width="4.140625" style="1" customWidth="1"/>
    <col min="9232" max="9232" width="1.42578125" style="1" customWidth="1"/>
    <col min="9233" max="9237" width="3" style="1" customWidth="1"/>
    <col min="9238" max="9238" width="2.140625" style="1" customWidth="1"/>
    <col min="9239" max="9239" width="0" style="1" hidden="1" customWidth="1"/>
    <col min="9240" max="9246" width="4" style="1"/>
    <col min="9247" max="9247" width="6.140625" style="1" bestFit="1" customWidth="1"/>
    <col min="9248" max="9248" width="4" style="1"/>
    <col min="9249" max="9249" width="6.140625" style="1" bestFit="1" customWidth="1"/>
    <col min="9250" max="9472" width="4" style="1"/>
    <col min="9473" max="9473" width="4.140625" style="1" customWidth="1"/>
    <col min="9474" max="9474" width="4.85546875" style="1" customWidth="1"/>
    <col min="9475" max="9475" width="5" style="1" customWidth="1"/>
    <col min="9476" max="9484" width="4.140625" style="1" customWidth="1"/>
    <col min="9485" max="9485" width="4.42578125" style="1" customWidth="1"/>
    <col min="9486" max="9487" width="4.140625" style="1" customWidth="1"/>
    <col min="9488" max="9488" width="1.42578125" style="1" customWidth="1"/>
    <col min="9489" max="9493" width="3" style="1" customWidth="1"/>
    <col min="9494" max="9494" width="2.140625" style="1" customWidth="1"/>
    <col min="9495" max="9495" width="0" style="1" hidden="1" customWidth="1"/>
    <col min="9496" max="9502" width="4" style="1"/>
    <col min="9503" max="9503" width="6.140625" style="1" bestFit="1" customWidth="1"/>
    <col min="9504" max="9504" width="4" style="1"/>
    <col min="9505" max="9505" width="6.140625" style="1" bestFit="1" customWidth="1"/>
    <col min="9506" max="9728" width="4" style="1"/>
    <col min="9729" max="9729" width="4.140625" style="1" customWidth="1"/>
    <col min="9730" max="9730" width="4.85546875" style="1" customWidth="1"/>
    <col min="9731" max="9731" width="5" style="1" customWidth="1"/>
    <col min="9732" max="9740" width="4.140625" style="1" customWidth="1"/>
    <col min="9741" max="9741" width="4.42578125" style="1" customWidth="1"/>
    <col min="9742" max="9743" width="4.140625" style="1" customWidth="1"/>
    <col min="9744" max="9744" width="1.42578125" style="1" customWidth="1"/>
    <col min="9745" max="9749" width="3" style="1" customWidth="1"/>
    <col min="9750" max="9750" width="2.140625" style="1" customWidth="1"/>
    <col min="9751" max="9751" width="0" style="1" hidden="1" customWidth="1"/>
    <col min="9752" max="9758" width="4" style="1"/>
    <col min="9759" max="9759" width="6.140625" style="1" bestFit="1" customWidth="1"/>
    <col min="9760" max="9760" width="4" style="1"/>
    <col min="9761" max="9761" width="6.140625" style="1" bestFit="1" customWidth="1"/>
    <col min="9762" max="9984" width="4" style="1"/>
    <col min="9985" max="9985" width="4.140625" style="1" customWidth="1"/>
    <col min="9986" max="9986" width="4.85546875" style="1" customWidth="1"/>
    <col min="9987" max="9987" width="5" style="1" customWidth="1"/>
    <col min="9988" max="9996" width="4.140625" style="1" customWidth="1"/>
    <col min="9997" max="9997" width="4.42578125" style="1" customWidth="1"/>
    <col min="9998" max="9999" width="4.140625" style="1" customWidth="1"/>
    <col min="10000" max="10000" width="1.42578125" style="1" customWidth="1"/>
    <col min="10001" max="10005" width="3" style="1" customWidth="1"/>
    <col min="10006" max="10006" width="2.140625" style="1" customWidth="1"/>
    <col min="10007" max="10007" width="0" style="1" hidden="1" customWidth="1"/>
    <col min="10008" max="10014" width="4" style="1"/>
    <col min="10015" max="10015" width="6.140625" style="1" bestFit="1" customWidth="1"/>
    <col min="10016" max="10016" width="4" style="1"/>
    <col min="10017" max="10017" width="6.140625" style="1" bestFit="1" customWidth="1"/>
    <col min="10018" max="10240" width="4" style="1"/>
    <col min="10241" max="10241" width="4.140625" style="1" customWidth="1"/>
    <col min="10242" max="10242" width="4.85546875" style="1" customWidth="1"/>
    <col min="10243" max="10243" width="5" style="1" customWidth="1"/>
    <col min="10244" max="10252" width="4.140625" style="1" customWidth="1"/>
    <col min="10253" max="10253" width="4.42578125" style="1" customWidth="1"/>
    <col min="10254" max="10255" width="4.140625" style="1" customWidth="1"/>
    <col min="10256" max="10256" width="1.42578125" style="1" customWidth="1"/>
    <col min="10257" max="10261" width="3" style="1" customWidth="1"/>
    <col min="10262" max="10262" width="2.140625" style="1" customWidth="1"/>
    <col min="10263" max="10263" width="0" style="1" hidden="1" customWidth="1"/>
    <col min="10264" max="10270" width="4" style="1"/>
    <col min="10271" max="10271" width="6.140625" style="1" bestFit="1" customWidth="1"/>
    <col min="10272" max="10272" width="4" style="1"/>
    <col min="10273" max="10273" width="6.140625" style="1" bestFit="1" customWidth="1"/>
    <col min="10274" max="10496" width="4" style="1"/>
    <col min="10497" max="10497" width="4.140625" style="1" customWidth="1"/>
    <col min="10498" max="10498" width="4.85546875" style="1" customWidth="1"/>
    <col min="10499" max="10499" width="5" style="1" customWidth="1"/>
    <col min="10500" max="10508" width="4.140625" style="1" customWidth="1"/>
    <col min="10509" max="10509" width="4.42578125" style="1" customWidth="1"/>
    <col min="10510" max="10511" width="4.140625" style="1" customWidth="1"/>
    <col min="10512" max="10512" width="1.42578125" style="1" customWidth="1"/>
    <col min="10513" max="10517" width="3" style="1" customWidth="1"/>
    <col min="10518" max="10518" width="2.140625" style="1" customWidth="1"/>
    <col min="10519" max="10519" width="0" style="1" hidden="1" customWidth="1"/>
    <col min="10520" max="10526" width="4" style="1"/>
    <col min="10527" max="10527" width="6.140625" style="1" bestFit="1" customWidth="1"/>
    <col min="10528" max="10528" width="4" style="1"/>
    <col min="10529" max="10529" width="6.140625" style="1" bestFit="1" customWidth="1"/>
    <col min="10530" max="10752" width="4" style="1"/>
    <col min="10753" max="10753" width="4.140625" style="1" customWidth="1"/>
    <col min="10754" max="10754" width="4.85546875" style="1" customWidth="1"/>
    <col min="10755" max="10755" width="5" style="1" customWidth="1"/>
    <col min="10756" max="10764" width="4.140625" style="1" customWidth="1"/>
    <col min="10765" max="10765" width="4.42578125" style="1" customWidth="1"/>
    <col min="10766" max="10767" width="4.140625" style="1" customWidth="1"/>
    <col min="10768" max="10768" width="1.42578125" style="1" customWidth="1"/>
    <col min="10769" max="10773" width="3" style="1" customWidth="1"/>
    <col min="10774" max="10774" width="2.140625" style="1" customWidth="1"/>
    <col min="10775" max="10775" width="0" style="1" hidden="1" customWidth="1"/>
    <col min="10776" max="10782" width="4" style="1"/>
    <col min="10783" max="10783" width="6.140625" style="1" bestFit="1" customWidth="1"/>
    <col min="10784" max="10784" width="4" style="1"/>
    <col min="10785" max="10785" width="6.140625" style="1" bestFit="1" customWidth="1"/>
    <col min="10786" max="11008" width="4" style="1"/>
    <col min="11009" max="11009" width="4.140625" style="1" customWidth="1"/>
    <col min="11010" max="11010" width="4.85546875" style="1" customWidth="1"/>
    <col min="11011" max="11011" width="5" style="1" customWidth="1"/>
    <col min="11012" max="11020" width="4.140625" style="1" customWidth="1"/>
    <col min="11021" max="11021" width="4.42578125" style="1" customWidth="1"/>
    <col min="11022" max="11023" width="4.140625" style="1" customWidth="1"/>
    <col min="11024" max="11024" width="1.42578125" style="1" customWidth="1"/>
    <col min="11025" max="11029" width="3" style="1" customWidth="1"/>
    <col min="11030" max="11030" width="2.140625" style="1" customWidth="1"/>
    <col min="11031" max="11031" width="0" style="1" hidden="1" customWidth="1"/>
    <col min="11032" max="11038" width="4" style="1"/>
    <col min="11039" max="11039" width="6.140625" style="1" bestFit="1" customWidth="1"/>
    <col min="11040" max="11040" width="4" style="1"/>
    <col min="11041" max="11041" width="6.140625" style="1" bestFit="1" customWidth="1"/>
    <col min="11042" max="11264" width="4" style="1"/>
    <col min="11265" max="11265" width="4.140625" style="1" customWidth="1"/>
    <col min="11266" max="11266" width="4.85546875" style="1" customWidth="1"/>
    <col min="11267" max="11267" width="5" style="1" customWidth="1"/>
    <col min="11268" max="11276" width="4.140625" style="1" customWidth="1"/>
    <col min="11277" max="11277" width="4.42578125" style="1" customWidth="1"/>
    <col min="11278" max="11279" width="4.140625" style="1" customWidth="1"/>
    <col min="11280" max="11280" width="1.42578125" style="1" customWidth="1"/>
    <col min="11281" max="11285" width="3" style="1" customWidth="1"/>
    <col min="11286" max="11286" width="2.140625" style="1" customWidth="1"/>
    <col min="11287" max="11287" width="0" style="1" hidden="1" customWidth="1"/>
    <col min="11288" max="11294" width="4" style="1"/>
    <col min="11295" max="11295" width="6.140625" style="1" bestFit="1" customWidth="1"/>
    <col min="11296" max="11296" width="4" style="1"/>
    <col min="11297" max="11297" width="6.140625" style="1" bestFit="1" customWidth="1"/>
    <col min="11298" max="11520" width="4" style="1"/>
    <col min="11521" max="11521" width="4.140625" style="1" customWidth="1"/>
    <col min="11522" max="11522" width="4.85546875" style="1" customWidth="1"/>
    <col min="11523" max="11523" width="5" style="1" customWidth="1"/>
    <col min="11524" max="11532" width="4.140625" style="1" customWidth="1"/>
    <col min="11533" max="11533" width="4.42578125" style="1" customWidth="1"/>
    <col min="11534" max="11535" width="4.140625" style="1" customWidth="1"/>
    <col min="11536" max="11536" width="1.42578125" style="1" customWidth="1"/>
    <col min="11537" max="11541" width="3" style="1" customWidth="1"/>
    <col min="11542" max="11542" width="2.140625" style="1" customWidth="1"/>
    <col min="11543" max="11543" width="0" style="1" hidden="1" customWidth="1"/>
    <col min="11544" max="11550" width="4" style="1"/>
    <col min="11551" max="11551" width="6.140625" style="1" bestFit="1" customWidth="1"/>
    <col min="11552" max="11552" width="4" style="1"/>
    <col min="11553" max="11553" width="6.140625" style="1" bestFit="1" customWidth="1"/>
    <col min="11554" max="11776" width="4" style="1"/>
    <col min="11777" max="11777" width="4.140625" style="1" customWidth="1"/>
    <col min="11778" max="11778" width="4.85546875" style="1" customWidth="1"/>
    <col min="11779" max="11779" width="5" style="1" customWidth="1"/>
    <col min="11780" max="11788" width="4.140625" style="1" customWidth="1"/>
    <col min="11789" max="11789" width="4.42578125" style="1" customWidth="1"/>
    <col min="11790" max="11791" width="4.140625" style="1" customWidth="1"/>
    <col min="11792" max="11792" width="1.42578125" style="1" customWidth="1"/>
    <col min="11793" max="11797" width="3" style="1" customWidth="1"/>
    <col min="11798" max="11798" width="2.140625" style="1" customWidth="1"/>
    <col min="11799" max="11799" width="0" style="1" hidden="1" customWidth="1"/>
    <col min="11800" max="11806" width="4" style="1"/>
    <col min="11807" max="11807" width="6.140625" style="1" bestFit="1" customWidth="1"/>
    <col min="11808" max="11808" width="4" style="1"/>
    <col min="11809" max="11809" width="6.140625" style="1" bestFit="1" customWidth="1"/>
    <col min="11810" max="12032" width="4" style="1"/>
    <col min="12033" max="12033" width="4.140625" style="1" customWidth="1"/>
    <col min="12034" max="12034" width="4.85546875" style="1" customWidth="1"/>
    <col min="12035" max="12035" width="5" style="1" customWidth="1"/>
    <col min="12036" max="12044" width="4.140625" style="1" customWidth="1"/>
    <col min="12045" max="12045" width="4.42578125" style="1" customWidth="1"/>
    <col min="12046" max="12047" width="4.140625" style="1" customWidth="1"/>
    <col min="12048" max="12048" width="1.42578125" style="1" customWidth="1"/>
    <col min="12049" max="12053" width="3" style="1" customWidth="1"/>
    <col min="12054" max="12054" width="2.140625" style="1" customWidth="1"/>
    <col min="12055" max="12055" width="0" style="1" hidden="1" customWidth="1"/>
    <col min="12056" max="12062" width="4" style="1"/>
    <col min="12063" max="12063" width="6.140625" style="1" bestFit="1" customWidth="1"/>
    <col min="12064" max="12064" width="4" style="1"/>
    <col min="12065" max="12065" width="6.140625" style="1" bestFit="1" customWidth="1"/>
    <col min="12066" max="12288" width="4" style="1"/>
    <col min="12289" max="12289" width="4.140625" style="1" customWidth="1"/>
    <col min="12290" max="12290" width="4.85546875" style="1" customWidth="1"/>
    <col min="12291" max="12291" width="5" style="1" customWidth="1"/>
    <col min="12292" max="12300" width="4.140625" style="1" customWidth="1"/>
    <col min="12301" max="12301" width="4.42578125" style="1" customWidth="1"/>
    <col min="12302" max="12303" width="4.140625" style="1" customWidth="1"/>
    <col min="12304" max="12304" width="1.42578125" style="1" customWidth="1"/>
    <col min="12305" max="12309" width="3" style="1" customWidth="1"/>
    <col min="12310" max="12310" width="2.140625" style="1" customWidth="1"/>
    <col min="12311" max="12311" width="0" style="1" hidden="1" customWidth="1"/>
    <col min="12312" max="12318" width="4" style="1"/>
    <col min="12319" max="12319" width="6.140625" style="1" bestFit="1" customWidth="1"/>
    <col min="12320" max="12320" width="4" style="1"/>
    <col min="12321" max="12321" width="6.140625" style="1" bestFit="1" customWidth="1"/>
    <col min="12322" max="12544" width="4" style="1"/>
    <col min="12545" max="12545" width="4.140625" style="1" customWidth="1"/>
    <col min="12546" max="12546" width="4.85546875" style="1" customWidth="1"/>
    <col min="12547" max="12547" width="5" style="1" customWidth="1"/>
    <col min="12548" max="12556" width="4.140625" style="1" customWidth="1"/>
    <col min="12557" max="12557" width="4.42578125" style="1" customWidth="1"/>
    <col min="12558" max="12559" width="4.140625" style="1" customWidth="1"/>
    <col min="12560" max="12560" width="1.42578125" style="1" customWidth="1"/>
    <col min="12561" max="12565" width="3" style="1" customWidth="1"/>
    <col min="12566" max="12566" width="2.140625" style="1" customWidth="1"/>
    <col min="12567" max="12567" width="0" style="1" hidden="1" customWidth="1"/>
    <col min="12568" max="12574" width="4" style="1"/>
    <col min="12575" max="12575" width="6.140625" style="1" bestFit="1" customWidth="1"/>
    <col min="12576" max="12576" width="4" style="1"/>
    <col min="12577" max="12577" width="6.140625" style="1" bestFit="1" customWidth="1"/>
    <col min="12578" max="12800" width="4" style="1"/>
    <col min="12801" max="12801" width="4.140625" style="1" customWidth="1"/>
    <col min="12802" max="12802" width="4.85546875" style="1" customWidth="1"/>
    <col min="12803" max="12803" width="5" style="1" customWidth="1"/>
    <col min="12804" max="12812" width="4.140625" style="1" customWidth="1"/>
    <col min="12813" max="12813" width="4.42578125" style="1" customWidth="1"/>
    <col min="12814" max="12815" width="4.140625" style="1" customWidth="1"/>
    <col min="12816" max="12816" width="1.42578125" style="1" customWidth="1"/>
    <col min="12817" max="12821" width="3" style="1" customWidth="1"/>
    <col min="12822" max="12822" width="2.140625" style="1" customWidth="1"/>
    <col min="12823" max="12823" width="0" style="1" hidden="1" customWidth="1"/>
    <col min="12824" max="12830" width="4" style="1"/>
    <col min="12831" max="12831" width="6.140625" style="1" bestFit="1" customWidth="1"/>
    <col min="12832" max="12832" width="4" style="1"/>
    <col min="12833" max="12833" width="6.140625" style="1" bestFit="1" customWidth="1"/>
    <col min="12834" max="13056" width="4" style="1"/>
    <col min="13057" max="13057" width="4.140625" style="1" customWidth="1"/>
    <col min="13058" max="13058" width="4.85546875" style="1" customWidth="1"/>
    <col min="13059" max="13059" width="5" style="1" customWidth="1"/>
    <col min="13060" max="13068" width="4.140625" style="1" customWidth="1"/>
    <col min="13069" max="13069" width="4.42578125" style="1" customWidth="1"/>
    <col min="13070" max="13071" width="4.140625" style="1" customWidth="1"/>
    <col min="13072" max="13072" width="1.42578125" style="1" customWidth="1"/>
    <col min="13073" max="13077" width="3" style="1" customWidth="1"/>
    <col min="13078" max="13078" width="2.140625" style="1" customWidth="1"/>
    <col min="13079" max="13079" width="0" style="1" hidden="1" customWidth="1"/>
    <col min="13080" max="13086" width="4" style="1"/>
    <col min="13087" max="13087" width="6.140625" style="1" bestFit="1" customWidth="1"/>
    <col min="13088" max="13088" width="4" style="1"/>
    <col min="13089" max="13089" width="6.140625" style="1" bestFit="1" customWidth="1"/>
    <col min="13090" max="13312" width="4" style="1"/>
    <col min="13313" max="13313" width="4.140625" style="1" customWidth="1"/>
    <col min="13314" max="13314" width="4.85546875" style="1" customWidth="1"/>
    <col min="13315" max="13315" width="5" style="1" customWidth="1"/>
    <col min="13316" max="13324" width="4.140625" style="1" customWidth="1"/>
    <col min="13325" max="13325" width="4.42578125" style="1" customWidth="1"/>
    <col min="13326" max="13327" width="4.140625" style="1" customWidth="1"/>
    <col min="13328" max="13328" width="1.42578125" style="1" customWidth="1"/>
    <col min="13329" max="13333" width="3" style="1" customWidth="1"/>
    <col min="13334" max="13334" width="2.140625" style="1" customWidth="1"/>
    <col min="13335" max="13335" width="0" style="1" hidden="1" customWidth="1"/>
    <col min="13336" max="13342" width="4" style="1"/>
    <col min="13343" max="13343" width="6.140625" style="1" bestFit="1" customWidth="1"/>
    <col min="13344" max="13344" width="4" style="1"/>
    <col min="13345" max="13345" width="6.140625" style="1" bestFit="1" customWidth="1"/>
    <col min="13346" max="13568" width="4" style="1"/>
    <col min="13569" max="13569" width="4.140625" style="1" customWidth="1"/>
    <col min="13570" max="13570" width="4.85546875" style="1" customWidth="1"/>
    <col min="13571" max="13571" width="5" style="1" customWidth="1"/>
    <col min="13572" max="13580" width="4.140625" style="1" customWidth="1"/>
    <col min="13581" max="13581" width="4.42578125" style="1" customWidth="1"/>
    <col min="13582" max="13583" width="4.140625" style="1" customWidth="1"/>
    <col min="13584" max="13584" width="1.42578125" style="1" customWidth="1"/>
    <col min="13585" max="13589" width="3" style="1" customWidth="1"/>
    <col min="13590" max="13590" width="2.140625" style="1" customWidth="1"/>
    <col min="13591" max="13591" width="0" style="1" hidden="1" customWidth="1"/>
    <col min="13592" max="13598" width="4" style="1"/>
    <col min="13599" max="13599" width="6.140625" style="1" bestFit="1" customWidth="1"/>
    <col min="13600" max="13600" width="4" style="1"/>
    <col min="13601" max="13601" width="6.140625" style="1" bestFit="1" customWidth="1"/>
    <col min="13602" max="13824" width="4" style="1"/>
    <col min="13825" max="13825" width="4.140625" style="1" customWidth="1"/>
    <col min="13826" max="13826" width="4.85546875" style="1" customWidth="1"/>
    <col min="13827" max="13827" width="5" style="1" customWidth="1"/>
    <col min="13828" max="13836" width="4.140625" style="1" customWidth="1"/>
    <col min="13837" max="13837" width="4.42578125" style="1" customWidth="1"/>
    <col min="13838" max="13839" width="4.140625" style="1" customWidth="1"/>
    <col min="13840" max="13840" width="1.42578125" style="1" customWidth="1"/>
    <col min="13841" max="13845" width="3" style="1" customWidth="1"/>
    <col min="13846" max="13846" width="2.140625" style="1" customWidth="1"/>
    <col min="13847" max="13847" width="0" style="1" hidden="1" customWidth="1"/>
    <col min="13848" max="13854" width="4" style="1"/>
    <col min="13855" max="13855" width="6.140625" style="1" bestFit="1" customWidth="1"/>
    <col min="13856" max="13856" width="4" style="1"/>
    <col min="13857" max="13857" width="6.140625" style="1" bestFit="1" customWidth="1"/>
    <col min="13858" max="14080" width="4" style="1"/>
    <col min="14081" max="14081" width="4.140625" style="1" customWidth="1"/>
    <col min="14082" max="14082" width="4.85546875" style="1" customWidth="1"/>
    <col min="14083" max="14083" width="5" style="1" customWidth="1"/>
    <col min="14084" max="14092" width="4.140625" style="1" customWidth="1"/>
    <col min="14093" max="14093" width="4.42578125" style="1" customWidth="1"/>
    <col min="14094" max="14095" width="4.140625" style="1" customWidth="1"/>
    <col min="14096" max="14096" width="1.42578125" style="1" customWidth="1"/>
    <col min="14097" max="14101" width="3" style="1" customWidth="1"/>
    <col min="14102" max="14102" width="2.140625" style="1" customWidth="1"/>
    <col min="14103" max="14103" width="0" style="1" hidden="1" customWidth="1"/>
    <col min="14104" max="14110" width="4" style="1"/>
    <col min="14111" max="14111" width="6.140625" style="1" bestFit="1" customWidth="1"/>
    <col min="14112" max="14112" width="4" style="1"/>
    <col min="14113" max="14113" width="6.140625" style="1" bestFit="1" customWidth="1"/>
    <col min="14114" max="14336" width="4" style="1"/>
    <col min="14337" max="14337" width="4.140625" style="1" customWidth="1"/>
    <col min="14338" max="14338" width="4.85546875" style="1" customWidth="1"/>
    <col min="14339" max="14339" width="5" style="1" customWidth="1"/>
    <col min="14340" max="14348" width="4.140625" style="1" customWidth="1"/>
    <col min="14349" max="14349" width="4.42578125" style="1" customWidth="1"/>
    <col min="14350" max="14351" width="4.140625" style="1" customWidth="1"/>
    <col min="14352" max="14352" width="1.42578125" style="1" customWidth="1"/>
    <col min="14353" max="14357" width="3" style="1" customWidth="1"/>
    <col min="14358" max="14358" width="2.140625" style="1" customWidth="1"/>
    <col min="14359" max="14359" width="0" style="1" hidden="1" customWidth="1"/>
    <col min="14360" max="14366" width="4" style="1"/>
    <col min="14367" max="14367" width="6.140625" style="1" bestFit="1" customWidth="1"/>
    <col min="14368" max="14368" width="4" style="1"/>
    <col min="14369" max="14369" width="6.140625" style="1" bestFit="1" customWidth="1"/>
    <col min="14370" max="14592" width="4" style="1"/>
    <col min="14593" max="14593" width="4.140625" style="1" customWidth="1"/>
    <col min="14594" max="14594" width="4.85546875" style="1" customWidth="1"/>
    <col min="14595" max="14595" width="5" style="1" customWidth="1"/>
    <col min="14596" max="14604" width="4.140625" style="1" customWidth="1"/>
    <col min="14605" max="14605" width="4.42578125" style="1" customWidth="1"/>
    <col min="14606" max="14607" width="4.140625" style="1" customWidth="1"/>
    <col min="14608" max="14608" width="1.42578125" style="1" customWidth="1"/>
    <col min="14609" max="14613" width="3" style="1" customWidth="1"/>
    <col min="14614" max="14614" width="2.140625" style="1" customWidth="1"/>
    <col min="14615" max="14615" width="0" style="1" hidden="1" customWidth="1"/>
    <col min="14616" max="14622" width="4" style="1"/>
    <col min="14623" max="14623" width="6.140625" style="1" bestFit="1" customWidth="1"/>
    <col min="14624" max="14624" width="4" style="1"/>
    <col min="14625" max="14625" width="6.140625" style="1" bestFit="1" customWidth="1"/>
    <col min="14626" max="14848" width="4" style="1"/>
    <col min="14849" max="14849" width="4.140625" style="1" customWidth="1"/>
    <col min="14850" max="14850" width="4.85546875" style="1" customWidth="1"/>
    <col min="14851" max="14851" width="5" style="1" customWidth="1"/>
    <col min="14852" max="14860" width="4.140625" style="1" customWidth="1"/>
    <col min="14861" max="14861" width="4.42578125" style="1" customWidth="1"/>
    <col min="14862" max="14863" width="4.140625" style="1" customWidth="1"/>
    <col min="14864" max="14864" width="1.42578125" style="1" customWidth="1"/>
    <col min="14865" max="14869" width="3" style="1" customWidth="1"/>
    <col min="14870" max="14870" width="2.140625" style="1" customWidth="1"/>
    <col min="14871" max="14871" width="0" style="1" hidden="1" customWidth="1"/>
    <col min="14872" max="14878" width="4" style="1"/>
    <col min="14879" max="14879" width="6.140625" style="1" bestFit="1" customWidth="1"/>
    <col min="14880" max="14880" width="4" style="1"/>
    <col min="14881" max="14881" width="6.140625" style="1" bestFit="1" customWidth="1"/>
    <col min="14882" max="15104" width="4" style="1"/>
    <col min="15105" max="15105" width="4.140625" style="1" customWidth="1"/>
    <col min="15106" max="15106" width="4.85546875" style="1" customWidth="1"/>
    <col min="15107" max="15107" width="5" style="1" customWidth="1"/>
    <col min="15108" max="15116" width="4.140625" style="1" customWidth="1"/>
    <col min="15117" max="15117" width="4.42578125" style="1" customWidth="1"/>
    <col min="15118" max="15119" width="4.140625" style="1" customWidth="1"/>
    <col min="15120" max="15120" width="1.42578125" style="1" customWidth="1"/>
    <col min="15121" max="15125" width="3" style="1" customWidth="1"/>
    <col min="15126" max="15126" width="2.140625" style="1" customWidth="1"/>
    <col min="15127" max="15127" width="0" style="1" hidden="1" customWidth="1"/>
    <col min="15128" max="15134" width="4" style="1"/>
    <col min="15135" max="15135" width="6.140625" style="1" bestFit="1" customWidth="1"/>
    <col min="15136" max="15136" width="4" style="1"/>
    <col min="15137" max="15137" width="6.140625" style="1" bestFit="1" customWidth="1"/>
    <col min="15138" max="15360" width="4" style="1"/>
    <col min="15361" max="15361" width="4.140625" style="1" customWidth="1"/>
    <col min="15362" max="15362" width="4.85546875" style="1" customWidth="1"/>
    <col min="15363" max="15363" width="5" style="1" customWidth="1"/>
    <col min="15364" max="15372" width="4.140625" style="1" customWidth="1"/>
    <col min="15373" max="15373" width="4.42578125" style="1" customWidth="1"/>
    <col min="15374" max="15375" width="4.140625" style="1" customWidth="1"/>
    <col min="15376" max="15376" width="1.42578125" style="1" customWidth="1"/>
    <col min="15377" max="15381" width="3" style="1" customWidth="1"/>
    <col min="15382" max="15382" width="2.140625" style="1" customWidth="1"/>
    <col min="15383" max="15383" width="0" style="1" hidden="1" customWidth="1"/>
    <col min="15384" max="15390" width="4" style="1"/>
    <col min="15391" max="15391" width="6.140625" style="1" bestFit="1" customWidth="1"/>
    <col min="15392" max="15392" width="4" style="1"/>
    <col min="15393" max="15393" width="6.140625" style="1" bestFit="1" customWidth="1"/>
    <col min="15394" max="15616" width="4" style="1"/>
    <col min="15617" max="15617" width="4.140625" style="1" customWidth="1"/>
    <col min="15618" max="15618" width="4.85546875" style="1" customWidth="1"/>
    <col min="15619" max="15619" width="5" style="1" customWidth="1"/>
    <col min="15620" max="15628" width="4.140625" style="1" customWidth="1"/>
    <col min="15629" max="15629" width="4.42578125" style="1" customWidth="1"/>
    <col min="15630" max="15631" width="4.140625" style="1" customWidth="1"/>
    <col min="15632" max="15632" width="1.42578125" style="1" customWidth="1"/>
    <col min="15633" max="15637" width="3" style="1" customWidth="1"/>
    <col min="15638" max="15638" width="2.140625" style="1" customWidth="1"/>
    <col min="15639" max="15639" width="0" style="1" hidden="1" customWidth="1"/>
    <col min="15640" max="15646" width="4" style="1"/>
    <col min="15647" max="15647" width="6.140625" style="1" bestFit="1" customWidth="1"/>
    <col min="15648" max="15648" width="4" style="1"/>
    <col min="15649" max="15649" width="6.140625" style="1" bestFit="1" customWidth="1"/>
    <col min="15650" max="15872" width="4" style="1"/>
    <col min="15873" max="15873" width="4.140625" style="1" customWidth="1"/>
    <col min="15874" max="15874" width="4.85546875" style="1" customWidth="1"/>
    <col min="15875" max="15875" width="5" style="1" customWidth="1"/>
    <col min="15876" max="15884" width="4.140625" style="1" customWidth="1"/>
    <col min="15885" max="15885" width="4.42578125" style="1" customWidth="1"/>
    <col min="15886" max="15887" width="4.140625" style="1" customWidth="1"/>
    <col min="15888" max="15888" width="1.42578125" style="1" customWidth="1"/>
    <col min="15889" max="15893" width="3" style="1" customWidth="1"/>
    <col min="15894" max="15894" width="2.140625" style="1" customWidth="1"/>
    <col min="15895" max="15895" width="0" style="1" hidden="1" customWidth="1"/>
    <col min="15896" max="15902" width="4" style="1"/>
    <col min="15903" max="15903" width="6.140625" style="1" bestFit="1" customWidth="1"/>
    <col min="15904" max="15904" width="4" style="1"/>
    <col min="15905" max="15905" width="6.140625" style="1" bestFit="1" customWidth="1"/>
    <col min="15906" max="16128" width="4" style="1"/>
    <col min="16129" max="16129" width="4.140625" style="1" customWidth="1"/>
    <col min="16130" max="16130" width="4.85546875" style="1" customWidth="1"/>
    <col min="16131" max="16131" width="5" style="1" customWidth="1"/>
    <col min="16132" max="16140" width="4.140625" style="1" customWidth="1"/>
    <col min="16141" max="16141" width="4.42578125" style="1" customWidth="1"/>
    <col min="16142" max="16143" width="4.140625" style="1" customWidth="1"/>
    <col min="16144" max="16144" width="1.42578125" style="1" customWidth="1"/>
    <col min="16145" max="16149" width="3" style="1" customWidth="1"/>
    <col min="16150" max="16150" width="2.140625" style="1" customWidth="1"/>
    <col min="16151" max="16151" width="0" style="1" hidden="1" customWidth="1"/>
    <col min="16152" max="16158" width="4" style="1"/>
    <col min="16159" max="16159" width="6.140625" style="1" bestFit="1" customWidth="1"/>
    <col min="16160" max="16160" width="4" style="1"/>
    <col min="16161" max="16161" width="6.140625" style="1" bestFit="1" customWidth="1"/>
    <col min="16162" max="16384" width="4" style="1"/>
  </cols>
  <sheetData>
    <row r="1" spans="1:23" ht="37.15" customHeight="1">
      <c r="A1" s="1050" t="s">
        <v>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</row>
    <row r="2" spans="1:23" s="2" customFormat="1" ht="8.25" customHeight="1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</row>
    <row r="3" spans="1:23" ht="15.75" customHeight="1">
      <c r="A3" s="1051" t="s">
        <v>1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3"/>
    </row>
    <row r="4" spans="1:23" s="2" customFormat="1" ht="8.25" customHeight="1" thickBot="1">
      <c r="A4" s="912"/>
      <c r="B4" s="1014"/>
      <c r="C4" s="1014"/>
      <c r="D4" s="912"/>
      <c r="E4" s="912"/>
      <c r="F4" s="912"/>
      <c r="G4" s="912"/>
      <c r="H4" s="912"/>
      <c r="I4" s="912"/>
      <c r="J4" s="912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</row>
    <row r="5" spans="1:23" ht="16.5" customHeight="1" thickBot="1">
      <c r="A5" s="3">
        <v>1</v>
      </c>
      <c r="B5" s="1001" t="s">
        <v>377</v>
      </c>
      <c r="C5" s="1001"/>
      <c r="D5" s="1054">
        <v>70569305567</v>
      </c>
      <c r="E5" s="1055"/>
      <c r="F5" s="1055"/>
      <c r="G5" s="1055"/>
      <c r="H5" s="1055"/>
      <c r="I5" s="1055"/>
      <c r="J5" s="1056"/>
      <c r="K5" s="1001"/>
      <c r="L5" s="1001"/>
      <c r="M5" s="422"/>
      <c r="N5" s="7"/>
      <c r="O5" s="1057"/>
      <c r="P5" s="1057"/>
      <c r="Q5" s="1057"/>
      <c r="R5" s="1057"/>
      <c r="S5" s="1057"/>
      <c r="T5" s="1057"/>
      <c r="U5" s="1057"/>
      <c r="V5" s="1058"/>
      <c r="W5" s="1059"/>
    </row>
    <row r="6" spans="1:23" s="2" customFormat="1" ht="8.25" customHeight="1" thickBot="1">
      <c r="A6" s="912"/>
      <c r="B6" s="1008"/>
      <c r="C6" s="1008"/>
      <c r="D6" s="1014"/>
      <c r="E6" s="1014"/>
      <c r="F6" s="1014"/>
      <c r="G6" s="912"/>
      <c r="H6" s="912"/>
      <c r="I6" s="912"/>
      <c r="J6" s="912"/>
      <c r="K6" s="1008"/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</row>
    <row r="7" spans="1:23" ht="18.600000000000001" customHeight="1" thickBot="1">
      <c r="A7" s="3">
        <v>2</v>
      </c>
      <c r="B7" s="948" t="s">
        <v>2</v>
      </c>
      <c r="C7" s="948"/>
      <c r="D7" s="948"/>
      <c r="E7" s="948"/>
      <c r="F7" s="948"/>
      <c r="G7" s="1042">
        <v>2023</v>
      </c>
      <c r="H7" s="1043"/>
      <c r="I7" s="1043"/>
      <c r="J7" s="1044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6"/>
    </row>
    <row r="8" spans="1:23" s="2" customFormat="1" ht="8.25" customHeight="1" thickBot="1">
      <c r="A8" s="912"/>
      <c r="B8" s="1008"/>
      <c r="C8" s="1008"/>
      <c r="D8" s="1008"/>
      <c r="E8" s="1008"/>
      <c r="F8" s="1008"/>
      <c r="G8" s="912"/>
      <c r="H8" s="912"/>
      <c r="I8" s="912"/>
      <c r="J8" s="912"/>
      <c r="K8" s="1019"/>
      <c r="L8" s="1019"/>
      <c r="M8" s="1019"/>
      <c r="N8" s="1019"/>
      <c r="O8" s="1019"/>
      <c r="P8" s="1019"/>
      <c r="Q8" s="1019"/>
      <c r="R8" s="1019"/>
      <c r="S8" s="1019"/>
      <c r="T8" s="1019"/>
      <c r="U8" s="1019"/>
      <c r="V8" s="1019"/>
      <c r="W8" s="1019"/>
    </row>
    <row r="9" spans="1:23" ht="27" customHeight="1" thickBot="1">
      <c r="A9" s="3">
        <v>3</v>
      </c>
      <c r="B9" s="948" t="s">
        <v>3</v>
      </c>
      <c r="C9" s="948"/>
      <c r="D9" s="948"/>
      <c r="E9" s="948"/>
      <c r="F9" s="948"/>
      <c r="G9" s="1047" t="s">
        <v>655</v>
      </c>
      <c r="H9" s="1048"/>
      <c r="I9" s="1048"/>
      <c r="J9" s="1048"/>
      <c r="K9" s="1048"/>
      <c r="L9" s="1048"/>
      <c r="M9" s="1048"/>
      <c r="N9" s="1048"/>
      <c r="O9" s="1048"/>
      <c r="P9" s="1048"/>
      <c r="Q9" s="1048"/>
      <c r="R9" s="1048"/>
      <c r="S9" s="1048"/>
      <c r="T9" s="1048"/>
      <c r="U9" s="1048"/>
      <c r="V9" s="1048"/>
      <c r="W9" s="1049"/>
    </row>
    <row r="10" spans="1:23" s="2" customFormat="1" ht="8.25" customHeight="1" thickBot="1">
      <c r="A10" s="912"/>
      <c r="B10" s="1008"/>
      <c r="C10" s="1008"/>
      <c r="D10" s="1008"/>
      <c r="E10" s="1008"/>
      <c r="F10" s="1008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</row>
    <row r="11" spans="1:23" ht="16.5" thickBot="1">
      <c r="A11" s="4">
        <v>4</v>
      </c>
      <c r="B11" s="7" t="s">
        <v>134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21" t="s">
        <v>4</v>
      </c>
      <c r="O11" s="421"/>
      <c r="P11" s="421"/>
      <c r="Q11" s="421"/>
      <c r="R11" s="421"/>
      <c r="S11" s="424"/>
      <c r="T11" s="421"/>
      <c r="U11" s="1039" t="s">
        <v>5</v>
      </c>
      <c r="V11" s="1039"/>
      <c r="W11" s="547" t="s">
        <v>6</v>
      </c>
    </row>
    <row r="12" spans="1:23" s="2" customFormat="1" ht="8.25" customHeight="1">
      <c r="A12" s="1014"/>
      <c r="B12" s="1008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</row>
    <row r="13" spans="1:23" ht="15" customHeight="1">
      <c r="A13" s="421"/>
      <c r="B13" s="421"/>
      <c r="C13" s="421"/>
      <c r="D13" s="421"/>
      <c r="E13" s="421"/>
      <c r="F13" s="421" t="s">
        <v>7</v>
      </c>
      <c r="G13" s="421"/>
      <c r="H13" s="422"/>
      <c r="I13" s="421"/>
      <c r="J13" s="424"/>
      <c r="K13" s="421" t="s">
        <v>8</v>
      </c>
      <c r="L13" s="421"/>
      <c r="M13" s="422"/>
      <c r="N13" s="421"/>
      <c r="O13" s="424"/>
      <c r="P13" s="421"/>
      <c r="Q13" s="421"/>
      <c r="R13" s="423" t="s">
        <v>9</v>
      </c>
      <c r="S13" s="423"/>
      <c r="T13" s="423"/>
      <c r="U13" s="423"/>
      <c r="V13" s="423"/>
      <c r="W13" s="425"/>
    </row>
    <row r="14" spans="1:23" s="2" customFormat="1" ht="8.25" customHeight="1" thickBot="1">
      <c r="A14" s="956"/>
      <c r="B14" s="956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7"/>
    </row>
    <row r="15" spans="1:23" ht="24.6" customHeight="1" thickBot="1">
      <c r="A15" s="3">
        <v>5</v>
      </c>
      <c r="B15" s="1040" t="s">
        <v>135</v>
      </c>
      <c r="C15" s="1038"/>
      <c r="D15" s="1038"/>
      <c r="E15" s="1038"/>
      <c r="F15" s="1038"/>
      <c r="G15" s="1038"/>
      <c r="H15" s="1038"/>
      <c r="I15" s="1038"/>
      <c r="J15" s="1038"/>
      <c r="K15" s="1038"/>
      <c r="L15" s="1038"/>
      <c r="M15" s="1038"/>
      <c r="N15" s="1038"/>
      <c r="O15" s="1038"/>
      <c r="P15" s="1038"/>
      <c r="Q15" s="1038"/>
      <c r="R15" s="1038"/>
      <c r="S15" s="1038"/>
      <c r="T15" s="1038"/>
      <c r="U15" s="1038"/>
      <c r="V15" s="1038"/>
      <c r="W15" s="1041"/>
    </row>
    <row r="16" spans="1:23" ht="19.149999999999999" customHeight="1">
      <c r="A16" s="397"/>
      <c r="B16" s="420" t="s">
        <v>10</v>
      </c>
      <c r="C16" s="1038" t="s">
        <v>479</v>
      </c>
      <c r="D16" s="1038"/>
      <c r="E16" s="400"/>
      <c r="F16" s="400"/>
      <c r="G16" s="400"/>
      <c r="H16" s="400"/>
      <c r="I16" s="400"/>
      <c r="J16" s="398"/>
      <c r="K16" s="401"/>
      <c r="L16" s="394"/>
      <c r="M16" s="406" t="s">
        <v>11</v>
      </c>
      <c r="N16" s="397" t="s">
        <v>480</v>
      </c>
      <c r="O16" s="399"/>
      <c r="P16" s="402"/>
      <c r="Q16" s="5"/>
      <c r="R16" s="403"/>
      <c r="S16" s="403"/>
      <c r="T16" s="404"/>
      <c r="U16" s="395"/>
      <c r="V16" s="395"/>
      <c r="W16" s="395"/>
    </row>
    <row r="17" spans="1:23" s="2" customFormat="1" ht="8.25" customHeight="1" thickBot="1">
      <c r="A17" s="1019"/>
      <c r="B17" s="1014"/>
      <c r="C17" s="1008"/>
      <c r="D17" s="1008"/>
      <c r="E17" s="1014"/>
      <c r="F17" s="1014"/>
      <c r="G17" s="1014"/>
      <c r="H17" s="1014"/>
      <c r="I17" s="1014"/>
      <c r="J17" s="1014"/>
      <c r="K17" s="1014"/>
      <c r="L17" s="1008"/>
      <c r="M17" s="1014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</row>
    <row r="18" spans="1:23" s="6" customFormat="1" ht="17.25" customHeight="1" thickBot="1">
      <c r="A18" s="3">
        <v>6</v>
      </c>
      <c r="B18" s="1037" t="s">
        <v>481</v>
      </c>
      <c r="C18" s="1037"/>
      <c r="D18" s="1037"/>
      <c r="E18" s="1037"/>
      <c r="F18" s="1037"/>
      <c r="G18" s="1037"/>
      <c r="H18" s="1037"/>
      <c r="I18" s="1037"/>
      <c r="J18" s="1037"/>
      <c r="K18" s="1037"/>
      <c r="L18" s="1037"/>
      <c r="M18" s="1037"/>
      <c r="N18" s="1037"/>
      <c r="O18" s="1037"/>
      <c r="P18" s="1037"/>
      <c r="Q18" s="1037"/>
      <c r="R18" s="1037"/>
      <c r="S18" s="1037"/>
      <c r="T18" s="1037"/>
      <c r="U18" s="1037"/>
      <c r="V18" s="1037"/>
      <c r="W18" s="426"/>
    </row>
    <row r="19" spans="1:23" s="2" customFormat="1" ht="8.25" customHeight="1">
      <c r="A19" s="1014"/>
      <c r="B19" s="1008"/>
      <c r="C19" s="1008"/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  <c r="U19" s="1008"/>
      <c r="V19" s="1008"/>
      <c r="W19" s="1008"/>
    </row>
    <row r="20" spans="1:23" ht="21.6" customHeight="1">
      <c r="A20" s="417" t="s">
        <v>10</v>
      </c>
      <c r="B20" s="908" t="s">
        <v>482</v>
      </c>
      <c r="C20" s="908"/>
      <c r="D20" s="908"/>
      <c r="E20" s="908"/>
      <c r="F20" s="908"/>
      <c r="G20" s="908"/>
      <c r="H20" s="419"/>
      <c r="I20" s="10"/>
      <c r="J20" s="10"/>
      <c r="K20" s="10"/>
      <c r="L20" s="418" t="s">
        <v>11</v>
      </c>
      <c r="M20" s="908" t="s">
        <v>483</v>
      </c>
      <c r="N20" s="908"/>
      <c r="O20" s="908"/>
      <c r="P20" s="908"/>
      <c r="Q20" s="908"/>
      <c r="R20" s="908"/>
      <c r="S20" s="908"/>
      <c r="T20" s="908"/>
      <c r="U20" s="908"/>
      <c r="V20" s="908"/>
      <c r="W20" s="415"/>
    </row>
    <row r="21" spans="1:23" ht="8.4499999999999993" customHeight="1" thickBot="1">
      <c r="A21" s="825"/>
      <c r="B21" s="813"/>
      <c r="C21" s="813"/>
      <c r="D21" s="813"/>
      <c r="E21" s="813"/>
      <c r="F21" s="813"/>
      <c r="G21" s="813"/>
      <c r="H21" s="10"/>
      <c r="I21" s="10"/>
      <c r="J21" s="10"/>
      <c r="K21" s="10"/>
      <c r="L21" s="824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23"/>
    </row>
    <row r="22" spans="1:23" ht="21" customHeight="1" thickBot="1">
      <c r="A22" s="3">
        <v>7</v>
      </c>
      <c r="B22" s="1074" t="s">
        <v>1082</v>
      </c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  <c r="R22" s="942"/>
      <c r="S22" s="942"/>
      <c r="T22" s="816"/>
      <c r="U22" s="402"/>
      <c r="V22" s="816"/>
      <c r="W22" s="817"/>
    </row>
    <row r="23" spans="1:23" ht="8.4499999999999993" customHeight="1" thickBot="1">
      <c r="A23" s="834"/>
      <c r="B23" s="813"/>
      <c r="C23" s="813"/>
      <c r="D23" s="813"/>
      <c r="E23" s="813"/>
      <c r="F23" s="813"/>
      <c r="G23" s="813"/>
      <c r="H23" s="10"/>
      <c r="I23" s="10"/>
      <c r="J23" s="10"/>
      <c r="K23" s="10"/>
      <c r="L23" s="824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23"/>
    </row>
    <row r="24" spans="1:23" ht="21" customHeight="1" thickBot="1">
      <c r="A24" s="3">
        <v>8</v>
      </c>
      <c r="B24" s="1001" t="s">
        <v>12</v>
      </c>
      <c r="C24" s="1001"/>
      <c r="D24" s="1031" t="s">
        <v>13</v>
      </c>
      <c r="E24" s="1032"/>
      <c r="F24" s="1033"/>
      <c r="G24" s="7"/>
      <c r="H24" s="397"/>
      <c r="I24" s="942"/>
      <c r="J24" s="942"/>
      <c r="K24" s="942"/>
      <c r="L24" s="942"/>
      <c r="M24" s="942"/>
      <c r="N24" s="942"/>
      <c r="O24" s="942"/>
      <c r="P24" s="942"/>
      <c r="Q24" s="942"/>
      <c r="R24" s="942"/>
      <c r="S24" s="942"/>
      <c r="T24" s="942"/>
      <c r="U24" s="942"/>
      <c r="V24" s="942"/>
      <c r="W24" s="943"/>
    </row>
    <row r="25" spans="1:23" ht="9" customHeight="1" thickBot="1">
      <c r="A25" s="397"/>
      <c r="B25" s="814"/>
      <c r="C25" s="814"/>
      <c r="D25" s="397"/>
      <c r="E25" s="397"/>
      <c r="F25" s="397"/>
      <c r="G25" s="7"/>
      <c r="H25" s="397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6"/>
      <c r="T25" s="816"/>
      <c r="U25" s="816"/>
      <c r="V25" s="816"/>
      <c r="W25" s="817"/>
    </row>
    <row r="26" spans="1:23" ht="24" customHeight="1" thickBot="1">
      <c r="A26" s="3">
        <v>9</v>
      </c>
      <c r="B26" s="1034" t="s">
        <v>486</v>
      </c>
      <c r="C26" s="1034"/>
      <c r="D26" s="1034"/>
      <c r="E26" s="1034"/>
      <c r="F26" s="1034"/>
      <c r="G26" s="1034"/>
      <c r="H26" s="1034"/>
      <c r="I26" s="1034"/>
      <c r="J26" s="1034"/>
      <c r="K26" s="1034"/>
      <c r="L26" s="743" t="s">
        <v>14</v>
      </c>
      <c r="M26" s="295" t="s">
        <v>15</v>
      </c>
      <c r="N26" s="295" t="s">
        <v>16</v>
      </c>
      <c r="O26" s="833" t="s">
        <v>17</v>
      </c>
      <c r="P26" s="1035" t="s">
        <v>484</v>
      </c>
      <c r="Q26" s="1036"/>
      <c r="R26" s="822" t="s">
        <v>1045</v>
      </c>
      <c r="S26" s="416"/>
      <c r="T26" s="416"/>
      <c r="U26" s="416"/>
      <c r="V26" s="416"/>
      <c r="W26" s="427"/>
    </row>
    <row r="27" spans="1:23" s="2" customFormat="1" ht="8.25" customHeight="1" thickBot="1">
      <c r="A27" s="912"/>
      <c r="B27" s="1008"/>
      <c r="C27" s="1008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  <c r="U27" s="1008"/>
      <c r="V27" s="1008"/>
      <c r="W27" s="1008"/>
    </row>
    <row r="28" spans="1:23" ht="28.15" customHeight="1" thickBot="1">
      <c r="A28" s="3">
        <v>10</v>
      </c>
      <c r="B28" s="944" t="s">
        <v>485</v>
      </c>
      <c r="C28" s="944"/>
      <c r="D28" s="944"/>
      <c r="E28" s="944"/>
      <c r="F28" s="944"/>
      <c r="G28" s="944"/>
      <c r="H28" s="944"/>
      <c r="I28" s="944"/>
      <c r="J28" s="944"/>
      <c r="K28" s="413" t="s">
        <v>10</v>
      </c>
      <c r="L28" s="921" t="s">
        <v>18</v>
      </c>
      <c r="M28" s="921"/>
      <c r="N28" s="921"/>
      <c r="O28" s="548" t="s">
        <v>172</v>
      </c>
      <c r="P28" s="1001"/>
      <c r="Q28" s="1001"/>
      <c r="R28" s="414" t="s">
        <v>11</v>
      </c>
      <c r="S28" s="1030" t="s">
        <v>19</v>
      </c>
      <c r="T28" s="1030"/>
      <c r="U28" s="1030"/>
      <c r="V28" s="1030"/>
      <c r="W28" s="415"/>
    </row>
    <row r="29" spans="1:23" s="2" customFormat="1" ht="8.25" customHeight="1" thickBot="1">
      <c r="A29" s="912"/>
      <c r="B29" s="1008"/>
      <c r="C29" s="1008"/>
      <c r="D29" s="1008"/>
      <c r="E29" s="1008"/>
      <c r="F29" s="1008"/>
      <c r="G29" s="1008"/>
      <c r="H29" s="1008"/>
      <c r="I29" s="1008"/>
      <c r="J29" s="1008"/>
      <c r="K29" s="1008"/>
      <c r="L29" s="1008"/>
      <c r="M29" s="1008"/>
      <c r="N29" s="1008"/>
      <c r="O29" s="1008"/>
      <c r="P29" s="1008"/>
      <c r="Q29" s="1008"/>
      <c r="R29" s="1008"/>
      <c r="S29" s="1008"/>
      <c r="T29" s="1008"/>
      <c r="U29" s="1008"/>
      <c r="V29" s="1008"/>
      <c r="W29" s="1008"/>
    </row>
    <row r="30" spans="1:23" ht="22.15" customHeight="1" thickBot="1">
      <c r="A30" s="3">
        <v>11</v>
      </c>
      <c r="B30" s="968" t="s">
        <v>1046</v>
      </c>
      <c r="C30" s="968"/>
      <c r="D30" s="968"/>
      <c r="E30" s="968"/>
      <c r="F30" s="968"/>
      <c r="G30" s="968"/>
      <c r="H30" s="968"/>
      <c r="I30" s="968"/>
      <c r="J30" s="968"/>
      <c r="K30" s="968"/>
      <c r="L30" s="968"/>
      <c r="M30" s="968"/>
      <c r="N30" s="968"/>
      <c r="O30" s="968"/>
      <c r="P30" s="968"/>
      <c r="Q30" s="968"/>
      <c r="R30" s="968"/>
      <c r="S30" s="968"/>
      <c r="T30" s="968"/>
      <c r="U30" s="968"/>
      <c r="V30" s="968"/>
      <c r="W30" s="969"/>
    </row>
    <row r="31" spans="1:23" s="2" customFormat="1" ht="8.25" customHeight="1" thickBot="1">
      <c r="A31" s="1014"/>
      <c r="B31" s="1019"/>
      <c r="C31" s="1008"/>
      <c r="D31" s="100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8"/>
      <c r="V31" s="1008"/>
      <c r="W31" s="1008"/>
    </row>
    <row r="32" spans="1:23" ht="18" customHeight="1" thickBot="1">
      <c r="A32" s="7"/>
      <c r="B32" s="411" t="s">
        <v>10</v>
      </c>
      <c r="C32" s="7" t="s">
        <v>20</v>
      </c>
      <c r="D32" s="7"/>
      <c r="E32" s="7"/>
      <c r="F32" s="7"/>
      <c r="G32" s="7"/>
      <c r="H32" s="412"/>
      <c r="I32" s="412"/>
      <c r="J32" s="412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23"/>
    </row>
    <row r="33" spans="1:24" s="2" customFormat="1" ht="8.25" customHeight="1" thickBot="1">
      <c r="A33" s="1008"/>
      <c r="B33" s="912"/>
      <c r="C33" s="1008"/>
      <c r="D33" s="1008"/>
      <c r="E33" s="1008"/>
      <c r="F33" s="1008"/>
      <c r="G33" s="1008"/>
      <c r="H33" s="1008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19"/>
      <c r="V33" s="1019"/>
      <c r="W33" s="1019"/>
    </row>
    <row r="34" spans="1:24" ht="15.75" customHeight="1">
      <c r="A34" s="410"/>
      <c r="B34" s="832" t="s">
        <v>11</v>
      </c>
      <c r="C34" s="409" t="s">
        <v>21</v>
      </c>
      <c r="D34" s="7"/>
      <c r="E34" s="7"/>
      <c r="F34" s="7"/>
      <c r="G34" s="7"/>
      <c r="H34" s="410"/>
      <c r="I34" s="1024"/>
      <c r="J34" s="1025"/>
      <c r="K34" s="1025"/>
      <c r="L34" s="1025"/>
      <c r="M34" s="1025"/>
      <c r="N34" s="1025"/>
      <c r="O34" s="1025"/>
      <c r="P34" s="1025"/>
      <c r="Q34" s="1025"/>
      <c r="R34" s="1025"/>
      <c r="S34" s="1025"/>
      <c r="T34" s="1025"/>
      <c r="U34" s="1025"/>
      <c r="V34" s="1025"/>
      <c r="W34" s="1026"/>
    </row>
    <row r="35" spans="1:24" ht="9" customHeight="1" thickBot="1">
      <c r="A35" s="7"/>
      <c r="B35" s="831"/>
      <c r="C35" s="7"/>
      <c r="D35" s="7"/>
      <c r="E35" s="7"/>
      <c r="F35" s="7"/>
      <c r="G35" s="7"/>
      <c r="H35" s="7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</row>
    <row r="36" spans="1:24" s="6" customFormat="1" ht="18.75" customHeight="1" thickBot="1">
      <c r="A36" s="970" t="s">
        <v>1026</v>
      </c>
      <c r="B36" s="971"/>
      <c r="C36" s="971"/>
      <c r="D36" s="971"/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971"/>
      <c r="P36" s="971"/>
      <c r="Q36" s="971"/>
      <c r="R36" s="971"/>
      <c r="S36" s="971"/>
      <c r="T36" s="971"/>
      <c r="U36" s="971"/>
      <c r="V36" s="971"/>
      <c r="W36" s="972"/>
    </row>
    <row r="37" spans="1:24" s="2" customFormat="1" ht="8.25" customHeight="1">
      <c r="A37" s="912"/>
      <c r="B37" s="912"/>
      <c r="C37" s="912"/>
      <c r="D37" s="912"/>
      <c r="E37" s="912"/>
      <c r="F37" s="912"/>
      <c r="G37" s="912"/>
      <c r="H37" s="912"/>
      <c r="I37" s="912"/>
      <c r="J37" s="912"/>
      <c r="K37" s="912"/>
      <c r="L37" s="912"/>
      <c r="M37" s="912"/>
      <c r="N37" s="912"/>
      <c r="O37" s="912"/>
      <c r="P37" s="912"/>
      <c r="Q37" s="912"/>
      <c r="R37" s="912"/>
      <c r="S37" s="912"/>
      <c r="T37" s="912"/>
      <c r="U37" s="912"/>
      <c r="V37" s="912"/>
      <c r="W37" s="912"/>
    </row>
    <row r="38" spans="1:24">
      <c r="A38" s="1009" t="s">
        <v>22</v>
      </c>
      <c r="B38" s="1009"/>
      <c r="C38" s="1028" t="s">
        <v>23</v>
      </c>
      <c r="D38" s="1028"/>
      <c r="E38" s="1028"/>
      <c r="F38" s="1028"/>
      <c r="G38" s="1028"/>
      <c r="H38" s="1028"/>
      <c r="I38" s="1028"/>
      <c r="J38" s="1028"/>
      <c r="K38" s="1028"/>
      <c r="L38" s="1028"/>
      <c r="M38" s="1028"/>
      <c r="N38" s="1028"/>
      <c r="O38" s="1028"/>
      <c r="P38" s="1028"/>
      <c r="Q38" s="1028"/>
      <c r="R38" s="1028"/>
      <c r="S38" s="1028"/>
      <c r="T38" s="1028"/>
      <c r="U38" s="1028"/>
      <c r="V38" s="1028"/>
      <c r="W38" s="1029"/>
    </row>
    <row r="39" spans="1:24">
      <c r="A39" s="922" t="s">
        <v>24</v>
      </c>
      <c r="B39" s="930"/>
      <c r="C39" s="948" t="s">
        <v>25</v>
      </c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33">
        <f>'220.00.001.'!M8</f>
        <v>68579900</v>
      </c>
      <c r="R39" s="927"/>
      <c r="S39" s="927"/>
      <c r="T39" s="927"/>
      <c r="U39" s="927"/>
      <c r="V39" s="927"/>
      <c r="W39" s="928"/>
      <c r="X39" s="535"/>
    </row>
    <row r="40" spans="1:24" s="2" customFormat="1" ht="8.25" customHeight="1">
      <c r="A40" s="1014"/>
      <c r="B40" s="1014"/>
      <c r="C40" s="1008"/>
      <c r="D40" s="1008"/>
      <c r="E40" s="1008"/>
      <c r="F40" s="1008"/>
      <c r="G40" s="1008"/>
      <c r="H40" s="1008"/>
      <c r="I40" s="1008"/>
      <c r="J40" s="1008"/>
      <c r="K40" s="1008"/>
      <c r="L40" s="1008"/>
      <c r="M40" s="1008"/>
      <c r="N40" s="1008"/>
      <c r="O40" s="1008"/>
      <c r="P40" s="1008"/>
      <c r="Q40" s="912"/>
      <c r="R40" s="912"/>
      <c r="S40" s="912"/>
      <c r="T40" s="912"/>
      <c r="U40" s="912"/>
      <c r="V40" s="912"/>
      <c r="W40" s="912"/>
      <c r="X40" s="744"/>
    </row>
    <row r="41" spans="1:24" s="2" customFormat="1" ht="25.9" customHeight="1">
      <c r="A41" s="396"/>
      <c r="B41" s="396"/>
      <c r="C41" s="748" t="s">
        <v>44</v>
      </c>
      <c r="D41" s="1027" t="s">
        <v>771</v>
      </c>
      <c r="E41" s="1027"/>
      <c r="F41" s="1027"/>
      <c r="G41" s="1027"/>
      <c r="H41" s="1027"/>
      <c r="I41" s="1027"/>
      <c r="J41" s="1027"/>
      <c r="K41" s="1027"/>
      <c r="L41" s="1027"/>
      <c r="M41" s="1027"/>
      <c r="N41" s="1027"/>
      <c r="O41" s="1027"/>
      <c r="P41" s="396"/>
      <c r="Q41" s="1018">
        <f>'220.00.001.'!M31</f>
        <v>0</v>
      </c>
      <c r="R41" s="984"/>
      <c r="S41" s="984"/>
      <c r="T41" s="984"/>
      <c r="U41" s="984"/>
      <c r="V41" s="984"/>
      <c r="W41" s="985"/>
      <c r="X41" s="744"/>
    </row>
    <row r="42" spans="1:24" s="2" customFormat="1" ht="8.25" customHeight="1">
      <c r="A42" s="396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744"/>
    </row>
    <row r="43" spans="1:24" s="2" customFormat="1" ht="22.9" customHeight="1">
      <c r="A43" s="396"/>
      <c r="B43" s="396"/>
      <c r="C43" s="748" t="s">
        <v>46</v>
      </c>
      <c r="D43" s="1027" t="s">
        <v>772</v>
      </c>
      <c r="E43" s="1027"/>
      <c r="F43" s="1027"/>
      <c r="G43" s="1027"/>
      <c r="H43" s="1027"/>
      <c r="I43" s="1027"/>
      <c r="J43" s="1027"/>
      <c r="K43" s="1027"/>
      <c r="L43" s="1027"/>
      <c r="M43" s="1027"/>
      <c r="N43" s="1027"/>
      <c r="O43" s="1027"/>
      <c r="P43" s="396"/>
      <c r="Q43" s="1018">
        <f>'220.00.001.'!M35</f>
        <v>0</v>
      </c>
      <c r="R43" s="984"/>
      <c r="S43" s="984"/>
      <c r="T43" s="984"/>
      <c r="U43" s="984"/>
      <c r="V43" s="984"/>
      <c r="W43" s="985"/>
      <c r="X43" s="744"/>
    </row>
    <row r="44" spans="1:24" s="2" customFormat="1" ht="8.25" customHeight="1">
      <c r="A44" s="396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744"/>
    </row>
    <row r="45" spans="1:24" s="2" customFormat="1" ht="18.600000000000001" customHeight="1">
      <c r="A45" s="396"/>
      <c r="B45" s="396"/>
      <c r="C45" s="748" t="s">
        <v>47</v>
      </c>
      <c r="D45" s="911" t="s">
        <v>773</v>
      </c>
      <c r="E45" s="911"/>
      <c r="F45" s="911"/>
      <c r="G45" s="911"/>
      <c r="H45" s="911"/>
      <c r="I45" s="911"/>
      <c r="J45" s="911"/>
      <c r="K45" s="911"/>
      <c r="L45" s="911"/>
      <c r="M45" s="911"/>
      <c r="N45" s="911"/>
      <c r="O45" s="911"/>
      <c r="P45" s="396"/>
      <c r="Q45" s="1018">
        <f>'220.00.001.'!M39</f>
        <v>0</v>
      </c>
      <c r="R45" s="984"/>
      <c r="S45" s="984"/>
      <c r="T45" s="984"/>
      <c r="U45" s="984"/>
      <c r="V45" s="984"/>
      <c r="W45" s="985"/>
      <c r="X45" s="744"/>
    </row>
    <row r="46" spans="1:24" s="2" customFormat="1" ht="8.25" customHeight="1">
      <c r="A46" s="396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744"/>
    </row>
    <row r="47" spans="1:24" s="2" customFormat="1" ht="21" customHeight="1">
      <c r="A47" s="396"/>
      <c r="B47" s="396"/>
      <c r="C47" s="748" t="s">
        <v>63</v>
      </c>
      <c r="D47" s="911" t="s">
        <v>1047</v>
      </c>
      <c r="E47" s="911"/>
      <c r="F47" s="911"/>
      <c r="G47" s="911"/>
      <c r="H47" s="911"/>
      <c r="I47" s="911"/>
      <c r="J47" s="911"/>
      <c r="K47" s="911"/>
      <c r="L47" s="911"/>
      <c r="M47" s="911"/>
      <c r="N47" s="911"/>
      <c r="O47" s="911"/>
      <c r="P47" s="396"/>
      <c r="Q47" s="1018">
        <f>'220.00.001.'!M43</f>
        <v>0</v>
      </c>
      <c r="R47" s="984"/>
      <c r="S47" s="984"/>
      <c r="T47" s="984"/>
      <c r="U47" s="984"/>
      <c r="V47" s="984"/>
      <c r="W47" s="985"/>
      <c r="X47" s="744"/>
    </row>
    <row r="48" spans="1:24" s="2" customFormat="1" ht="8.25" customHeight="1">
      <c r="A48" s="746"/>
      <c r="B48" s="74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744"/>
    </row>
    <row r="49" spans="1:24" ht="24" customHeight="1">
      <c r="A49" s="922" t="s">
        <v>26</v>
      </c>
      <c r="B49" s="930"/>
      <c r="C49" s="931" t="s">
        <v>487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3">
        <f>'220.00.002'!H74</f>
        <v>3400400</v>
      </c>
      <c r="R49" s="927"/>
      <c r="S49" s="927"/>
      <c r="T49" s="927"/>
      <c r="U49" s="927"/>
      <c r="V49" s="927"/>
      <c r="W49" s="928"/>
      <c r="X49" s="535"/>
    </row>
    <row r="50" spans="1:24" s="2" customFormat="1" ht="8.25" customHeight="1">
      <c r="A50" s="956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6"/>
      <c r="X50" s="744"/>
    </row>
    <row r="51" spans="1:24" s="2" customFormat="1" ht="17.45" customHeight="1">
      <c r="A51" s="988" t="s">
        <v>27</v>
      </c>
      <c r="B51" s="989"/>
      <c r="C51" s="931" t="s">
        <v>780</v>
      </c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1068">
        <f>'220.00.003'!G15</f>
        <v>0</v>
      </c>
      <c r="R51" s="1069"/>
      <c r="S51" s="1069"/>
      <c r="T51" s="1069"/>
      <c r="U51" s="1069"/>
      <c r="V51" s="1069"/>
      <c r="W51" s="1070"/>
      <c r="X51" s="744"/>
    </row>
    <row r="52" spans="1:24" s="2" customFormat="1" ht="8.25" customHeight="1">
      <c r="A52" s="396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744"/>
    </row>
    <row r="53" spans="1:24" s="2" customFormat="1" ht="17.45" customHeight="1">
      <c r="A53" s="988" t="s">
        <v>28</v>
      </c>
      <c r="B53" s="989"/>
      <c r="C53" s="931" t="s">
        <v>781</v>
      </c>
      <c r="D53" s="931"/>
      <c r="E53" s="931"/>
      <c r="F53" s="931"/>
      <c r="G53" s="931"/>
      <c r="H53" s="931"/>
      <c r="I53" s="931"/>
      <c r="J53" s="931"/>
      <c r="K53" s="931"/>
      <c r="L53" s="931"/>
      <c r="M53" s="931"/>
      <c r="N53" s="931"/>
      <c r="O53" s="931"/>
      <c r="P53" s="931"/>
      <c r="Q53" s="1068">
        <f>'220.00.004'!I16</f>
        <v>0</v>
      </c>
      <c r="R53" s="1069"/>
      <c r="S53" s="1069"/>
      <c r="T53" s="1069"/>
      <c r="U53" s="1069"/>
      <c r="V53" s="1069"/>
      <c r="W53" s="1070"/>
      <c r="X53" s="744"/>
    </row>
    <row r="54" spans="1:24" s="2" customFormat="1" ht="8.25" customHeight="1">
      <c r="A54" s="396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752"/>
      <c r="R54" s="752"/>
      <c r="S54" s="752"/>
      <c r="T54" s="752"/>
      <c r="U54" s="752"/>
      <c r="V54" s="752"/>
      <c r="W54" s="752"/>
      <c r="X54" s="744"/>
    </row>
    <row r="55" spans="1:24" s="2" customFormat="1" ht="18.600000000000001" customHeight="1">
      <c r="A55" s="922" t="s">
        <v>29</v>
      </c>
      <c r="B55" s="930"/>
      <c r="C55" s="931" t="s">
        <v>782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1068">
        <f>'220.00.05'!L18</f>
        <v>0</v>
      </c>
      <c r="R55" s="1069"/>
      <c r="S55" s="1069"/>
      <c r="T55" s="1069"/>
      <c r="U55" s="1069"/>
      <c r="V55" s="1069"/>
      <c r="W55" s="1070"/>
      <c r="X55" s="744"/>
    </row>
    <row r="56" spans="1:24" s="2" customFormat="1" ht="8.25" customHeight="1">
      <c r="A56" s="396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749"/>
      <c r="R56" s="749"/>
      <c r="S56" s="749"/>
      <c r="T56" s="749"/>
      <c r="U56" s="749"/>
      <c r="V56" s="749"/>
      <c r="W56" s="749"/>
      <c r="X56" s="744"/>
    </row>
    <row r="57" spans="1:24" s="2" customFormat="1" ht="16.899999999999999" customHeight="1">
      <c r="A57" s="921"/>
      <c r="B57" s="921"/>
      <c r="C57" s="748" t="s">
        <v>44</v>
      </c>
      <c r="D57" s="911" t="s">
        <v>1048</v>
      </c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396"/>
      <c r="Q57" s="1018">
        <f>'220.00.05'!L13</f>
        <v>0</v>
      </c>
      <c r="R57" s="984"/>
      <c r="S57" s="984"/>
      <c r="T57" s="984"/>
      <c r="U57" s="984"/>
      <c r="V57" s="984"/>
      <c r="W57" s="985"/>
      <c r="X57" s="744"/>
    </row>
    <row r="58" spans="1:24" s="2" customFormat="1" ht="8.25" customHeight="1">
      <c r="A58" s="396"/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744"/>
    </row>
    <row r="59" spans="1:24" s="2" customFormat="1" ht="14.45" customHeight="1">
      <c r="A59" s="747"/>
      <c r="B59" s="653"/>
      <c r="C59" s="748" t="s">
        <v>46</v>
      </c>
      <c r="D59" s="911" t="s">
        <v>1049</v>
      </c>
      <c r="E59" s="911"/>
      <c r="F59" s="911"/>
      <c r="G59" s="911"/>
      <c r="H59" s="911"/>
      <c r="I59" s="911"/>
      <c r="J59" s="911"/>
      <c r="K59" s="911"/>
      <c r="L59" s="911"/>
      <c r="M59" s="911"/>
      <c r="N59" s="911"/>
      <c r="O59" s="911"/>
      <c r="P59" s="396"/>
      <c r="Q59" s="1018">
        <f>'220.00.05'!L17</f>
        <v>0</v>
      </c>
      <c r="R59" s="984"/>
      <c r="S59" s="984"/>
      <c r="T59" s="984"/>
      <c r="U59" s="984"/>
      <c r="V59" s="984"/>
      <c r="W59" s="985"/>
      <c r="X59" s="744"/>
    </row>
    <row r="60" spans="1:24" s="2" customFormat="1" ht="8.25" customHeight="1">
      <c r="A60" s="396"/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744"/>
    </row>
    <row r="61" spans="1:24" s="2" customFormat="1" ht="18" customHeight="1">
      <c r="A61" s="922" t="s">
        <v>30</v>
      </c>
      <c r="B61" s="930"/>
      <c r="C61" s="931" t="s">
        <v>783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1068">
        <f>'220.00.06'!H30</f>
        <v>0</v>
      </c>
      <c r="R61" s="1069"/>
      <c r="S61" s="1069"/>
      <c r="T61" s="1069"/>
      <c r="U61" s="1069"/>
      <c r="V61" s="1069"/>
      <c r="W61" s="1070"/>
      <c r="X61" s="744"/>
    </row>
    <row r="62" spans="1:24" s="2" customFormat="1" ht="8.25" customHeight="1">
      <c r="A62" s="396"/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744"/>
    </row>
    <row r="63" spans="1:24" s="2" customFormat="1" ht="19.149999999999999" customHeight="1">
      <c r="A63" s="922" t="s">
        <v>31</v>
      </c>
      <c r="B63" s="930"/>
      <c r="C63" s="931" t="s">
        <v>784</v>
      </c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1068">
        <f>'200.00.07'!H14</f>
        <v>0</v>
      </c>
      <c r="R63" s="1069"/>
      <c r="S63" s="1069"/>
      <c r="T63" s="1069"/>
      <c r="U63" s="1069"/>
      <c r="V63" s="1069"/>
      <c r="W63" s="1070"/>
      <c r="X63" s="744"/>
    </row>
    <row r="64" spans="1:24" s="2" customFormat="1" ht="8.25" customHeight="1">
      <c r="A64" s="396"/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744"/>
    </row>
    <row r="65" spans="1:24" s="2" customFormat="1" ht="20.45" customHeight="1">
      <c r="A65" s="922" t="s">
        <v>32</v>
      </c>
      <c r="B65" s="930"/>
      <c r="C65" s="931" t="s">
        <v>785</v>
      </c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931"/>
      <c r="O65" s="931"/>
      <c r="P65" s="931"/>
      <c r="Q65" s="1068">
        <f>'220.00.08'!E15</f>
        <v>0</v>
      </c>
      <c r="R65" s="1069"/>
      <c r="S65" s="1069"/>
      <c r="T65" s="1069"/>
      <c r="U65" s="1069"/>
      <c r="V65" s="1069"/>
      <c r="W65" s="1070"/>
      <c r="X65" s="744"/>
    </row>
    <row r="66" spans="1:24" s="2" customFormat="1" ht="8.25" customHeight="1">
      <c r="A66" s="396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744"/>
    </row>
    <row r="67" spans="1:24" s="2" customFormat="1" ht="19.899999999999999" customHeight="1">
      <c r="A67" s="922" t="s">
        <v>33</v>
      </c>
      <c r="B67" s="930"/>
      <c r="C67" s="931" t="s">
        <v>786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1068">
        <f>'200.00.09'!F15</f>
        <v>0</v>
      </c>
      <c r="R67" s="1069"/>
      <c r="S67" s="1069"/>
      <c r="T67" s="1069"/>
      <c r="U67" s="1069"/>
      <c r="V67" s="1069"/>
      <c r="W67" s="1070"/>
      <c r="X67" s="744"/>
    </row>
    <row r="68" spans="1:24" s="2" customFormat="1" ht="8.2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744"/>
    </row>
    <row r="69" spans="1:24" ht="17.45" customHeight="1">
      <c r="A69" s="988" t="s">
        <v>34</v>
      </c>
      <c r="B69" s="989"/>
      <c r="C69" s="948" t="s">
        <v>787</v>
      </c>
      <c r="D69" s="948"/>
      <c r="E69" s="948"/>
      <c r="F69" s="948"/>
      <c r="G69" s="948"/>
      <c r="H69" s="948"/>
      <c r="I69" s="948"/>
      <c r="J69" s="948"/>
      <c r="K69" s="948"/>
      <c r="L69" s="948"/>
      <c r="M69" s="948"/>
      <c r="N69" s="948"/>
      <c r="O69" s="948"/>
      <c r="P69" s="948"/>
      <c r="Q69" s="933">
        <f>'220.00.010 Свод'!E17</f>
        <v>0</v>
      </c>
      <c r="R69" s="927"/>
      <c r="S69" s="927"/>
      <c r="T69" s="927"/>
      <c r="U69" s="927"/>
      <c r="V69" s="927"/>
      <c r="W69" s="928"/>
      <c r="X69" s="535"/>
    </row>
    <row r="70" spans="1:24" s="2" customFormat="1" ht="8.25" customHeight="1">
      <c r="A70" s="1014"/>
      <c r="B70" s="1014"/>
      <c r="C70" s="1008"/>
      <c r="D70" s="1008"/>
      <c r="E70" s="1008"/>
      <c r="F70" s="1008"/>
      <c r="G70" s="1008"/>
      <c r="H70" s="1008"/>
      <c r="I70" s="1008"/>
      <c r="J70" s="1008"/>
      <c r="K70" s="1008"/>
      <c r="L70" s="1008"/>
      <c r="M70" s="1008"/>
      <c r="N70" s="1008"/>
      <c r="O70" s="1008"/>
      <c r="P70" s="1008"/>
      <c r="Q70" s="1019"/>
      <c r="R70" s="1019"/>
      <c r="S70" s="1019"/>
      <c r="T70" s="1019"/>
      <c r="U70" s="1019"/>
      <c r="V70" s="1019"/>
      <c r="W70" s="1078"/>
      <c r="X70" s="744"/>
    </row>
    <row r="71" spans="1:24" s="2" customFormat="1" ht="16.149999999999999" customHeight="1">
      <c r="A71" s="396"/>
      <c r="B71" s="396"/>
      <c r="C71" s="748" t="s">
        <v>44</v>
      </c>
      <c r="D71" s="1071" t="s">
        <v>1138</v>
      </c>
      <c r="E71" s="1072"/>
      <c r="F71" s="1072"/>
      <c r="G71" s="1072"/>
      <c r="H71" s="1072"/>
      <c r="I71" s="1072"/>
      <c r="J71" s="1072"/>
      <c r="K71" s="1072"/>
      <c r="L71" s="1072"/>
      <c r="M71" s="1072"/>
      <c r="N71" s="1072"/>
      <c r="O71" s="1073"/>
      <c r="P71" s="653"/>
      <c r="Q71" s="1018">
        <f>'220.00.010 Свод'!E10</f>
        <v>0</v>
      </c>
      <c r="R71" s="984"/>
      <c r="S71" s="984"/>
      <c r="T71" s="984"/>
      <c r="U71" s="984"/>
      <c r="V71" s="984"/>
      <c r="W71" s="985"/>
      <c r="X71" s="744"/>
    </row>
    <row r="72" spans="1:24" s="2" customFormat="1" ht="8.25" customHeight="1">
      <c r="A72" s="396"/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744"/>
    </row>
    <row r="73" spans="1:24" s="2" customFormat="1" ht="15" customHeight="1">
      <c r="A73" s="396"/>
      <c r="B73" s="396"/>
      <c r="C73" s="748" t="s">
        <v>46</v>
      </c>
      <c r="D73" s="1071" t="s">
        <v>1138</v>
      </c>
      <c r="E73" s="1072"/>
      <c r="F73" s="1072"/>
      <c r="G73" s="1072"/>
      <c r="H73" s="1072"/>
      <c r="I73" s="1072"/>
      <c r="J73" s="1072"/>
      <c r="K73" s="1072"/>
      <c r="L73" s="1072"/>
      <c r="M73" s="1072"/>
      <c r="N73" s="1072"/>
      <c r="O73" s="1073"/>
      <c r="P73" s="653"/>
      <c r="Q73" s="1018">
        <f>'220.00.010 Свод'!E11</f>
        <v>0</v>
      </c>
      <c r="R73" s="984"/>
      <c r="S73" s="984"/>
      <c r="T73" s="984"/>
      <c r="U73" s="984"/>
      <c r="V73" s="984"/>
      <c r="W73" s="985"/>
      <c r="X73" s="744"/>
    </row>
    <row r="74" spans="1:24" s="2" customFormat="1" ht="8.25" customHeight="1">
      <c r="A74" s="396"/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744"/>
    </row>
    <row r="75" spans="1:24" s="2" customFormat="1" ht="15.6" customHeight="1">
      <c r="A75" s="396"/>
      <c r="B75" s="396"/>
      <c r="C75" s="748" t="s">
        <v>47</v>
      </c>
      <c r="D75" s="1071" t="s">
        <v>1138</v>
      </c>
      <c r="E75" s="1072"/>
      <c r="F75" s="1072"/>
      <c r="G75" s="1072"/>
      <c r="H75" s="1072"/>
      <c r="I75" s="1072"/>
      <c r="J75" s="1072"/>
      <c r="K75" s="1072"/>
      <c r="L75" s="1072"/>
      <c r="M75" s="1072"/>
      <c r="N75" s="1072"/>
      <c r="O75" s="1073"/>
      <c r="P75" s="653"/>
      <c r="Q75" s="1018">
        <f>'220.00.010 Свод'!E12+E12</f>
        <v>0</v>
      </c>
      <c r="R75" s="984"/>
      <c r="S75" s="984"/>
      <c r="T75" s="984"/>
      <c r="U75" s="984"/>
      <c r="V75" s="984"/>
      <c r="W75" s="985"/>
      <c r="X75" s="744"/>
    </row>
    <row r="76" spans="1:24" s="2" customFormat="1" ht="8.25" customHeight="1">
      <c r="A76" s="396"/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744"/>
    </row>
    <row r="77" spans="1:24" s="2" customFormat="1" ht="15" customHeight="1">
      <c r="A77" s="396"/>
      <c r="B77" s="396"/>
      <c r="C77" s="748" t="s">
        <v>63</v>
      </c>
      <c r="D77" s="1071" t="s">
        <v>1138</v>
      </c>
      <c r="E77" s="1072"/>
      <c r="F77" s="1072"/>
      <c r="G77" s="1072"/>
      <c r="H77" s="1072"/>
      <c r="I77" s="1072"/>
      <c r="J77" s="1072"/>
      <c r="K77" s="1072"/>
      <c r="L77" s="1072"/>
      <c r="M77" s="1072"/>
      <c r="N77" s="1072"/>
      <c r="O77" s="1073"/>
      <c r="P77" s="653"/>
      <c r="Q77" s="1018">
        <f>'220.00.010 Свод'!E15</f>
        <v>0</v>
      </c>
      <c r="R77" s="984"/>
      <c r="S77" s="984"/>
      <c r="T77" s="984"/>
      <c r="U77" s="984"/>
      <c r="V77" s="984"/>
      <c r="W77" s="985"/>
      <c r="X77" s="744"/>
    </row>
    <row r="78" spans="1:24" s="2" customFormat="1" ht="8.25" customHeight="1">
      <c r="A78" s="396"/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744"/>
    </row>
    <row r="79" spans="1:24" s="2" customFormat="1" ht="16.899999999999999" customHeight="1">
      <c r="A79" s="396"/>
      <c r="B79" s="396"/>
      <c r="C79" s="748" t="s">
        <v>65</v>
      </c>
      <c r="D79" s="1071" t="s">
        <v>1138</v>
      </c>
      <c r="E79" s="1072"/>
      <c r="F79" s="1072"/>
      <c r="G79" s="1072"/>
      <c r="H79" s="1072"/>
      <c r="I79" s="1072"/>
      <c r="J79" s="1072"/>
      <c r="K79" s="1072"/>
      <c r="L79" s="1072"/>
      <c r="M79" s="1072"/>
      <c r="N79" s="1072"/>
      <c r="O79" s="1073"/>
      <c r="P79" s="750"/>
      <c r="Q79" s="1018">
        <f>'220.00.010 Свод'!E14+E15</f>
        <v>0</v>
      </c>
      <c r="R79" s="984"/>
      <c r="S79" s="984"/>
      <c r="T79" s="984"/>
      <c r="U79" s="984"/>
      <c r="V79" s="984"/>
      <c r="W79" s="985"/>
      <c r="X79" s="744"/>
    </row>
    <row r="80" spans="1:24" s="2" customFormat="1" ht="8.25" customHeight="1">
      <c r="A80" s="746"/>
      <c r="B80" s="74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745"/>
      <c r="R80" s="745"/>
      <c r="S80" s="745"/>
      <c r="T80" s="745"/>
      <c r="U80" s="745"/>
      <c r="V80" s="745"/>
      <c r="W80" s="745"/>
      <c r="X80" s="744"/>
    </row>
    <row r="81" spans="1:24" ht="31.5" customHeight="1">
      <c r="A81" s="988" t="s">
        <v>35</v>
      </c>
      <c r="B81" s="989"/>
      <c r="C81" s="1079" t="s">
        <v>779</v>
      </c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5"/>
      <c r="Q81" s="1080">
        <f>Q39+Q49+Q51+Q53+Q55+Q61+Q63+Q65+Q67+Q69</f>
        <v>71980300</v>
      </c>
      <c r="R81" s="1081"/>
      <c r="S81" s="1081"/>
      <c r="T81" s="1081"/>
      <c r="U81" s="1081"/>
      <c r="V81" s="1081"/>
      <c r="W81" s="1082"/>
      <c r="X81" s="535"/>
    </row>
    <row r="82" spans="1:24" s="2" customFormat="1" ht="8.25" customHeight="1">
      <c r="A82" s="912"/>
      <c r="B82" s="912"/>
      <c r="C82" s="1008"/>
      <c r="D82" s="1008"/>
      <c r="E82" s="1008"/>
      <c r="F82" s="1008"/>
      <c r="G82" s="1008"/>
      <c r="H82" s="1008"/>
      <c r="I82" s="1008"/>
      <c r="J82" s="1008"/>
      <c r="K82" s="1008"/>
      <c r="L82" s="1008"/>
      <c r="M82" s="1008"/>
      <c r="N82" s="1008"/>
      <c r="O82" s="1008"/>
      <c r="P82" s="1008"/>
      <c r="Q82" s="912"/>
      <c r="R82" s="912"/>
      <c r="S82" s="912"/>
      <c r="T82" s="912"/>
      <c r="U82" s="912"/>
      <c r="V82" s="912"/>
      <c r="W82" s="912"/>
    </row>
    <row r="83" spans="1:24" ht="39.6" customHeight="1">
      <c r="A83" s="922" t="s">
        <v>36</v>
      </c>
      <c r="B83" s="930"/>
      <c r="C83" s="948" t="s">
        <v>488</v>
      </c>
      <c r="D83" s="948"/>
      <c r="E83" s="948"/>
      <c r="F83" s="948"/>
      <c r="G83" s="948"/>
      <c r="H83" s="948"/>
      <c r="I83" s="948"/>
      <c r="J83" s="948"/>
      <c r="K83" s="948"/>
      <c r="L83" s="948"/>
      <c r="M83" s="948"/>
      <c r="N83" s="948"/>
      <c r="O83" s="948"/>
      <c r="P83" s="948"/>
      <c r="Q83" s="933">
        <f>'220.00.012'!E14</f>
        <v>0</v>
      </c>
      <c r="R83" s="927"/>
      <c r="S83" s="927"/>
      <c r="T83" s="927"/>
      <c r="U83" s="927"/>
      <c r="V83" s="927"/>
      <c r="W83" s="928"/>
    </row>
    <row r="84" spans="1:24" s="2" customFormat="1" ht="8.25" customHeight="1">
      <c r="A84" s="1014"/>
      <c r="B84" s="1014"/>
      <c r="C84" s="1008"/>
      <c r="D84" s="1008"/>
      <c r="E84" s="1008"/>
      <c r="F84" s="1008"/>
      <c r="G84" s="1008"/>
      <c r="H84" s="1008"/>
      <c r="I84" s="1008"/>
      <c r="J84" s="1008"/>
      <c r="K84" s="1008"/>
      <c r="L84" s="1008"/>
      <c r="M84" s="1008"/>
      <c r="N84" s="1008"/>
      <c r="O84" s="1008"/>
      <c r="P84" s="1008"/>
      <c r="Q84" s="912"/>
      <c r="R84" s="912"/>
      <c r="S84" s="912"/>
      <c r="T84" s="912"/>
      <c r="U84" s="912"/>
      <c r="V84" s="912"/>
      <c r="W84" s="912"/>
    </row>
    <row r="85" spans="1:24" s="2" customFormat="1" ht="16.149999999999999" customHeight="1">
      <c r="A85" s="921"/>
      <c r="B85" s="921"/>
      <c r="C85" s="748" t="s">
        <v>44</v>
      </c>
      <c r="D85" s="986" t="s">
        <v>1143</v>
      </c>
      <c r="E85" s="986"/>
      <c r="F85" s="986"/>
      <c r="G85" s="986"/>
      <c r="H85" s="986"/>
      <c r="I85" s="986"/>
      <c r="J85" s="986"/>
      <c r="K85" s="986"/>
      <c r="L85" s="986"/>
      <c r="M85" s="986"/>
      <c r="N85" s="986"/>
      <c r="O85" s="986"/>
      <c r="P85" s="987"/>
      <c r="Q85" s="1018">
        <f>'220.00.012'!E10</f>
        <v>0</v>
      </c>
      <c r="R85" s="984"/>
      <c r="S85" s="984"/>
      <c r="T85" s="984"/>
      <c r="U85" s="984"/>
      <c r="V85" s="984"/>
      <c r="W85" s="985"/>
    </row>
    <row r="86" spans="1:24" s="2" customFormat="1" ht="8.25" customHeight="1">
      <c r="A86" s="396"/>
      <c r="B86" s="396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</row>
    <row r="87" spans="1:24" s="2" customFormat="1" ht="16.149999999999999" customHeight="1">
      <c r="A87" s="921"/>
      <c r="B87" s="921"/>
      <c r="C87" s="748" t="s">
        <v>46</v>
      </c>
      <c r="D87" s="986"/>
      <c r="E87" s="986"/>
      <c r="F87" s="986"/>
      <c r="G87" s="986"/>
      <c r="H87" s="986"/>
      <c r="I87" s="986"/>
      <c r="J87" s="986"/>
      <c r="K87" s="986"/>
      <c r="L87" s="986"/>
      <c r="M87" s="986"/>
      <c r="N87" s="986"/>
      <c r="O87" s="986"/>
      <c r="P87" s="987"/>
      <c r="Q87" s="983"/>
      <c r="R87" s="984"/>
      <c r="S87" s="984"/>
      <c r="T87" s="984"/>
      <c r="U87" s="984"/>
      <c r="V87" s="984"/>
      <c r="W87" s="985"/>
    </row>
    <row r="88" spans="1:24" s="2" customFormat="1" ht="8.25" customHeight="1">
      <c r="A88" s="396"/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</row>
    <row r="89" spans="1:24" ht="41.25" customHeight="1">
      <c r="A89" s="922" t="s">
        <v>37</v>
      </c>
      <c r="B89" s="930"/>
      <c r="C89" s="948" t="s">
        <v>844</v>
      </c>
      <c r="D89" s="948"/>
      <c r="E89" s="948"/>
      <c r="F89" s="948"/>
      <c r="G89" s="948"/>
      <c r="H89" s="948"/>
      <c r="I89" s="948"/>
      <c r="J89" s="948"/>
      <c r="K89" s="948"/>
      <c r="L89" s="948"/>
      <c r="M89" s="948"/>
      <c r="N89" s="948"/>
      <c r="O89" s="948"/>
      <c r="P89" s="948"/>
      <c r="Q89" s="933">
        <f>'220.00.013'!E12</f>
        <v>0</v>
      </c>
      <c r="R89" s="927"/>
      <c r="S89" s="927"/>
      <c r="T89" s="927"/>
      <c r="U89" s="927"/>
      <c r="V89" s="927"/>
      <c r="W89" s="928"/>
    </row>
    <row r="90" spans="1:24" s="2" customFormat="1" ht="7.9" customHeight="1">
      <c r="A90" s="912"/>
      <c r="B90" s="912"/>
      <c r="C90" s="1008"/>
      <c r="D90" s="1008"/>
      <c r="E90" s="1008"/>
      <c r="F90" s="1008"/>
      <c r="G90" s="1008"/>
      <c r="H90" s="1008"/>
      <c r="I90" s="1008"/>
      <c r="J90" s="1008"/>
      <c r="K90" s="1008"/>
      <c r="L90" s="1008"/>
      <c r="M90" s="1008"/>
      <c r="N90" s="1008"/>
      <c r="O90" s="1008"/>
      <c r="P90" s="1008"/>
      <c r="Q90" s="912"/>
      <c r="R90" s="912"/>
      <c r="S90" s="912"/>
      <c r="T90" s="912"/>
      <c r="U90" s="912"/>
      <c r="V90" s="912"/>
      <c r="W90" s="912"/>
    </row>
    <row r="91" spans="1:24" ht="27.6" customHeight="1">
      <c r="A91" s="922" t="s">
        <v>38</v>
      </c>
      <c r="B91" s="930"/>
      <c r="C91" s="948" t="s">
        <v>847</v>
      </c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1015">
        <f>'220.00.014'!E30</f>
        <v>0</v>
      </c>
      <c r="R91" s="1016"/>
      <c r="S91" s="1016"/>
      <c r="T91" s="1016"/>
      <c r="U91" s="1016"/>
      <c r="V91" s="1016"/>
      <c r="W91" s="1017"/>
    </row>
    <row r="92" spans="1:24" ht="7.9" customHeight="1" thickBot="1">
      <c r="A92" s="13"/>
      <c r="B92" s="1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1"/>
      <c r="R92" s="391"/>
      <c r="S92" s="391"/>
      <c r="T92" s="391"/>
      <c r="U92" s="391"/>
      <c r="V92" s="391"/>
      <c r="W92" s="392"/>
    </row>
    <row r="93" spans="1:24" ht="19.899999999999999" customHeight="1" thickBot="1">
      <c r="A93" s="13"/>
      <c r="B93" s="13"/>
      <c r="C93" s="393"/>
      <c r="D93" s="405" t="s">
        <v>489</v>
      </c>
      <c r="E93" s="1013"/>
      <c r="F93" s="908"/>
      <c r="G93" s="908"/>
      <c r="H93" s="908"/>
      <c r="I93" s="908"/>
      <c r="J93" s="908"/>
      <c r="K93" s="908"/>
      <c r="L93" s="908"/>
      <c r="M93" s="908"/>
      <c r="N93" s="908"/>
      <c r="O93" s="908"/>
      <c r="P93" s="393"/>
      <c r="Q93" s="933"/>
      <c r="R93" s="927"/>
      <c r="S93" s="927"/>
      <c r="T93" s="927"/>
      <c r="U93" s="927"/>
      <c r="V93" s="927"/>
      <c r="W93" s="928"/>
    </row>
    <row r="94" spans="1:24" s="2" customFormat="1" ht="8.4499999999999993" customHeight="1">
      <c r="A94" s="1019"/>
      <c r="B94" s="1019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912"/>
      <c r="R94" s="912"/>
      <c r="S94" s="912"/>
      <c r="T94" s="912"/>
      <c r="U94" s="912"/>
      <c r="V94" s="912"/>
      <c r="W94" s="912"/>
    </row>
    <row r="95" spans="1:24" ht="43.15" customHeight="1">
      <c r="A95" s="922" t="s">
        <v>39</v>
      </c>
      <c r="B95" s="930"/>
      <c r="C95" s="1020" t="s">
        <v>848</v>
      </c>
      <c r="D95" s="1021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2"/>
      <c r="Q95" s="933">
        <f>Q81-Q83-Q89-Q91</f>
        <v>71980300</v>
      </c>
      <c r="R95" s="927"/>
      <c r="S95" s="927"/>
      <c r="T95" s="927"/>
      <c r="U95" s="927"/>
      <c r="V95" s="927"/>
      <c r="W95" s="928"/>
    </row>
    <row r="96" spans="1:24" s="2" customFormat="1" ht="4.5" customHeight="1">
      <c r="A96" s="912"/>
      <c r="B96" s="912"/>
      <c r="C96" s="1008"/>
      <c r="D96" s="1008"/>
      <c r="E96" s="1008"/>
      <c r="F96" s="1008"/>
      <c r="G96" s="1008"/>
      <c r="H96" s="1008"/>
      <c r="I96" s="1008"/>
      <c r="J96" s="1008"/>
      <c r="K96" s="1008"/>
      <c r="L96" s="1008"/>
      <c r="M96" s="1008"/>
      <c r="N96" s="1008"/>
      <c r="O96" s="1008"/>
      <c r="P96" s="1008"/>
      <c r="Q96" s="912"/>
      <c r="R96" s="912"/>
      <c r="S96" s="912"/>
      <c r="T96" s="912"/>
      <c r="U96" s="912"/>
      <c r="V96" s="912"/>
      <c r="W96" s="912"/>
    </row>
    <row r="97" spans="1:23" s="2" customFormat="1" ht="8.25" customHeight="1" thickBot="1">
      <c r="A97" s="1010"/>
      <c r="B97" s="1011"/>
      <c r="C97" s="1011"/>
      <c r="D97" s="1011"/>
      <c r="E97" s="1011"/>
      <c r="F97" s="1011"/>
      <c r="G97" s="1011"/>
      <c r="H97" s="1011"/>
      <c r="I97" s="1011"/>
      <c r="J97" s="1011"/>
      <c r="K97" s="1011"/>
      <c r="L97" s="1011"/>
      <c r="M97" s="1011"/>
      <c r="N97" s="1011"/>
      <c r="O97" s="1011"/>
      <c r="P97" s="1011"/>
      <c r="Q97" s="1011"/>
      <c r="R97" s="1011"/>
      <c r="S97" s="1011"/>
      <c r="T97" s="1011"/>
      <c r="U97" s="1011"/>
      <c r="V97" s="1011"/>
      <c r="W97" s="1012"/>
    </row>
    <row r="98" spans="1:23" s="9" customFormat="1" ht="18.75" customHeight="1" thickBot="1">
      <c r="A98" s="970" t="s">
        <v>42</v>
      </c>
      <c r="B98" s="971"/>
      <c r="C98" s="971"/>
      <c r="D98" s="971"/>
      <c r="E98" s="971"/>
      <c r="F98" s="971"/>
      <c r="G98" s="971"/>
      <c r="H98" s="971"/>
      <c r="I98" s="971"/>
      <c r="J98" s="971"/>
      <c r="K98" s="971"/>
      <c r="L98" s="971"/>
      <c r="M98" s="971"/>
      <c r="N98" s="971"/>
      <c r="O98" s="971"/>
      <c r="P98" s="971"/>
      <c r="Q98" s="971"/>
      <c r="R98" s="971"/>
      <c r="S98" s="971"/>
      <c r="T98" s="971"/>
      <c r="U98" s="971"/>
      <c r="V98" s="971"/>
      <c r="W98" s="972"/>
    </row>
    <row r="99" spans="1:23" s="2" customFormat="1" ht="6.75" customHeight="1">
      <c r="A99" s="912"/>
      <c r="B99" s="912"/>
      <c r="C99" s="912"/>
      <c r="D99" s="912"/>
      <c r="E99" s="912"/>
      <c r="F99" s="912"/>
      <c r="G99" s="912"/>
      <c r="H99" s="912"/>
      <c r="I99" s="912"/>
      <c r="J99" s="912"/>
      <c r="K99" s="912"/>
      <c r="L99" s="912"/>
      <c r="M99" s="912"/>
      <c r="N99" s="912"/>
      <c r="O99" s="912"/>
      <c r="P99" s="912"/>
      <c r="Q99" s="912"/>
      <c r="R99" s="912"/>
      <c r="S99" s="912"/>
      <c r="T99" s="912"/>
      <c r="U99" s="912"/>
      <c r="V99" s="912"/>
      <c r="W99" s="912"/>
    </row>
    <row r="100" spans="1:23" s="2" customFormat="1" ht="13.5" customHeight="1">
      <c r="A100" s="1009" t="s">
        <v>22</v>
      </c>
      <c r="B100" s="1009"/>
      <c r="C100" s="39" t="s">
        <v>136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428"/>
    </row>
    <row r="101" spans="1:23" ht="67.150000000000006" customHeight="1">
      <c r="A101" s="922" t="s">
        <v>40</v>
      </c>
      <c r="B101" s="930"/>
      <c r="C101" s="948" t="s">
        <v>849</v>
      </c>
      <c r="D101" s="948"/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9"/>
      <c r="Q101" s="933">
        <f>'220.00.016.Расходы'!F100</f>
        <v>44945058</v>
      </c>
      <c r="R101" s="927"/>
      <c r="S101" s="927"/>
      <c r="T101" s="927"/>
      <c r="U101" s="927"/>
      <c r="V101" s="927"/>
      <c r="W101" s="928"/>
    </row>
    <row r="102" spans="1:23" ht="9.9499999999999993" customHeight="1">
      <c r="A102" s="1001"/>
      <c r="B102" s="1001"/>
      <c r="C102" s="1001"/>
      <c r="D102" s="1001"/>
      <c r="E102" s="1001"/>
      <c r="F102" s="1001"/>
      <c r="G102" s="1001"/>
      <c r="H102" s="1001"/>
      <c r="I102" s="1001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1"/>
      <c r="T102" s="1001"/>
      <c r="U102" s="1001"/>
      <c r="V102" s="1001"/>
      <c r="W102" s="1001"/>
    </row>
    <row r="103" spans="1:23" ht="16.149999999999999" customHeight="1">
      <c r="A103" s="7"/>
      <c r="B103" s="407" t="s">
        <v>44</v>
      </c>
      <c r="C103" s="907" t="s">
        <v>1050</v>
      </c>
      <c r="D103" s="908"/>
      <c r="E103" s="908"/>
      <c r="F103" s="908"/>
      <c r="G103" s="908"/>
      <c r="H103" s="908"/>
      <c r="I103" s="908"/>
      <c r="J103" s="908"/>
      <c r="K103" s="908"/>
      <c r="L103" s="908"/>
      <c r="M103" s="908"/>
      <c r="N103" s="908"/>
      <c r="O103" s="908"/>
      <c r="P103" s="965"/>
      <c r="Q103" s="933">
        <f>'220.00.016.Расходы'!F10</f>
        <v>1328600</v>
      </c>
      <c r="R103" s="927"/>
      <c r="S103" s="927"/>
      <c r="T103" s="927"/>
      <c r="U103" s="927"/>
      <c r="V103" s="927"/>
      <c r="W103" s="928"/>
    </row>
    <row r="104" spans="1:23" ht="9.9499999999999993" customHeight="1">
      <c r="A104" s="1001" t="s">
        <v>45</v>
      </c>
      <c r="B104" s="1001"/>
      <c r="C104" s="1001"/>
      <c r="D104" s="1001"/>
      <c r="E104" s="1001"/>
      <c r="F104" s="1001"/>
      <c r="G104" s="1001"/>
      <c r="H104" s="1001"/>
      <c r="I104" s="1001"/>
      <c r="J104" s="1001"/>
      <c r="K104" s="1001"/>
      <c r="L104" s="1001"/>
      <c r="M104" s="1001"/>
      <c r="N104" s="1001"/>
      <c r="O104" s="1001"/>
      <c r="P104" s="1001"/>
      <c r="Q104" s="1001"/>
      <c r="R104" s="1001"/>
      <c r="S104" s="1001"/>
      <c r="T104" s="1001"/>
      <c r="U104" s="1001"/>
      <c r="V104" s="1001"/>
      <c r="W104" s="1001"/>
    </row>
    <row r="105" spans="1:23" ht="16.899999999999999" customHeight="1">
      <c r="A105" s="7"/>
      <c r="B105" s="407" t="s">
        <v>46</v>
      </c>
      <c r="C105" s="907" t="s">
        <v>1051</v>
      </c>
      <c r="D105" s="908"/>
      <c r="E105" s="908"/>
      <c r="F105" s="908"/>
      <c r="G105" s="908"/>
      <c r="H105" s="908"/>
      <c r="I105" s="908"/>
      <c r="J105" s="908"/>
      <c r="K105" s="908"/>
      <c r="L105" s="908"/>
      <c r="M105" s="908"/>
      <c r="N105" s="908"/>
      <c r="O105" s="908"/>
      <c r="P105" s="965"/>
      <c r="Q105" s="933">
        <f>'220.00.016.Расходы'!F11</f>
        <v>1856000</v>
      </c>
      <c r="R105" s="927"/>
      <c r="S105" s="927"/>
      <c r="T105" s="927"/>
      <c r="U105" s="927"/>
      <c r="V105" s="927"/>
      <c r="W105" s="928"/>
    </row>
    <row r="106" spans="1:23" ht="9.9499999999999993" customHeight="1">
      <c r="A106" s="1001"/>
      <c r="B106" s="1001"/>
      <c r="C106" s="1001"/>
      <c r="D106" s="1001"/>
      <c r="E106" s="1001"/>
      <c r="F106" s="1001"/>
      <c r="G106" s="1001"/>
      <c r="H106" s="1001"/>
      <c r="I106" s="1001"/>
      <c r="J106" s="1001"/>
      <c r="K106" s="1001"/>
      <c r="L106" s="1001"/>
      <c r="M106" s="1001"/>
      <c r="N106" s="1001"/>
      <c r="O106" s="1001"/>
      <c r="P106" s="1001"/>
      <c r="Q106" s="1001"/>
      <c r="R106" s="1001"/>
      <c r="S106" s="1001"/>
      <c r="T106" s="1001"/>
      <c r="U106" s="1001"/>
      <c r="V106" s="1001"/>
      <c r="W106" s="1001"/>
    </row>
    <row r="107" spans="1:23" ht="15.6" customHeight="1">
      <c r="A107" s="7"/>
      <c r="B107" s="407" t="s">
        <v>47</v>
      </c>
      <c r="C107" s="999" t="s">
        <v>1052</v>
      </c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9"/>
      <c r="Q107" s="933">
        <f>'220.00.016.Расходы'!F12</f>
        <v>31342400</v>
      </c>
      <c r="R107" s="927"/>
      <c r="S107" s="927"/>
      <c r="T107" s="927"/>
      <c r="U107" s="927"/>
      <c r="V107" s="927"/>
      <c r="W107" s="928"/>
    </row>
    <row r="108" spans="1:23" ht="9.9499999999999993" customHeight="1">
      <c r="A108" s="968" t="s">
        <v>1053</v>
      </c>
      <c r="B108" s="968"/>
      <c r="C108" s="968"/>
      <c r="D108" s="968"/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</row>
    <row r="109" spans="1:23" ht="15" customHeight="1">
      <c r="A109" s="7"/>
      <c r="B109" s="7"/>
      <c r="C109" s="407" t="s">
        <v>48</v>
      </c>
      <c r="D109" s="948" t="s">
        <v>1054</v>
      </c>
      <c r="E109" s="948"/>
      <c r="F109" s="948"/>
      <c r="G109" s="948"/>
      <c r="H109" s="948"/>
      <c r="I109" s="948"/>
      <c r="J109" s="948"/>
      <c r="K109" s="948"/>
      <c r="L109" s="948"/>
      <c r="M109" s="948"/>
      <c r="N109" s="948"/>
      <c r="O109" s="948"/>
      <c r="P109" s="949"/>
      <c r="Q109" s="1002">
        <f>'220.00.016.Расходы'!F18</f>
        <v>23866600</v>
      </c>
      <c r="R109" s="1003"/>
      <c r="S109" s="1003"/>
      <c r="T109" s="1003"/>
      <c r="U109" s="1003"/>
      <c r="V109" s="1003"/>
      <c r="W109" s="1004"/>
    </row>
    <row r="110" spans="1:23" ht="9.9499999999999993" customHeight="1">
      <c r="A110" s="1001"/>
      <c r="B110" s="1001"/>
      <c r="C110" s="1001"/>
      <c r="D110" s="1001"/>
      <c r="E110" s="1001"/>
      <c r="F110" s="1001"/>
      <c r="G110" s="1001"/>
      <c r="H110" s="1001"/>
      <c r="I110" s="1001"/>
      <c r="J110" s="1001"/>
      <c r="K110" s="1001"/>
      <c r="L110" s="1001"/>
      <c r="M110" s="1001"/>
      <c r="N110" s="1001"/>
      <c r="O110" s="1001"/>
      <c r="P110" s="1001"/>
      <c r="Q110" s="1001"/>
      <c r="R110" s="1001"/>
      <c r="S110" s="1001"/>
      <c r="T110" s="1001"/>
      <c r="U110" s="1001"/>
      <c r="V110" s="1001"/>
      <c r="W110" s="1001"/>
    </row>
    <row r="111" spans="1:23" ht="15" customHeight="1">
      <c r="A111" s="7"/>
      <c r="B111" s="7"/>
      <c r="C111" s="407" t="s">
        <v>49</v>
      </c>
      <c r="D111" s="948" t="s">
        <v>50</v>
      </c>
      <c r="E111" s="948"/>
      <c r="F111" s="948"/>
      <c r="G111" s="948"/>
      <c r="H111" s="948"/>
      <c r="I111" s="948"/>
      <c r="J111" s="948"/>
      <c r="K111" s="948"/>
      <c r="L111" s="948"/>
      <c r="M111" s="948"/>
      <c r="N111" s="948"/>
      <c r="O111" s="948"/>
      <c r="P111" s="949"/>
      <c r="Q111" s="1002">
        <f>'220.00.016.Расходы'!F24</f>
        <v>69000</v>
      </c>
      <c r="R111" s="1003"/>
      <c r="S111" s="1003"/>
      <c r="T111" s="1003"/>
      <c r="U111" s="1003"/>
      <c r="V111" s="1003"/>
      <c r="W111" s="1004"/>
    </row>
    <row r="112" spans="1:23" ht="9.9499999999999993" customHeight="1">
      <c r="A112" s="1001"/>
      <c r="B112" s="1001"/>
      <c r="C112" s="1001"/>
      <c r="D112" s="1001"/>
      <c r="E112" s="1001"/>
      <c r="F112" s="1001"/>
      <c r="G112" s="1001"/>
      <c r="H112" s="1001"/>
      <c r="I112" s="1001"/>
      <c r="J112" s="1001"/>
      <c r="K112" s="1001"/>
      <c r="L112" s="1001"/>
      <c r="M112" s="1001"/>
      <c r="N112" s="1001"/>
      <c r="O112" s="1001"/>
      <c r="P112" s="1001"/>
      <c r="Q112" s="1001"/>
      <c r="R112" s="1001"/>
      <c r="S112" s="1001"/>
      <c r="T112" s="1001"/>
      <c r="U112" s="1001"/>
      <c r="V112" s="1001"/>
      <c r="W112" s="1001"/>
    </row>
    <row r="113" spans="1:23" ht="15.6" customHeight="1">
      <c r="A113" s="7"/>
      <c r="B113" s="7"/>
      <c r="C113" s="407" t="s">
        <v>51</v>
      </c>
      <c r="D113" s="948" t="s">
        <v>52</v>
      </c>
      <c r="E113" s="948"/>
      <c r="F113" s="948"/>
      <c r="G113" s="948"/>
      <c r="H113" s="948"/>
      <c r="I113" s="948"/>
      <c r="J113" s="948"/>
      <c r="K113" s="948"/>
      <c r="L113" s="948"/>
      <c r="M113" s="948"/>
      <c r="N113" s="948"/>
      <c r="O113" s="948"/>
      <c r="P113" s="949"/>
      <c r="Q113" s="1002">
        <f>'220.00.016.Расходы'!F30</f>
        <v>0</v>
      </c>
      <c r="R113" s="1003"/>
      <c r="S113" s="1003"/>
      <c r="T113" s="1003"/>
      <c r="U113" s="1003"/>
      <c r="V113" s="1003"/>
      <c r="W113" s="1004"/>
    </row>
    <row r="114" spans="1:23" ht="9.9499999999999993" customHeight="1">
      <c r="A114" s="1001"/>
      <c r="B114" s="1001"/>
      <c r="C114" s="1001"/>
      <c r="D114" s="1001"/>
      <c r="E114" s="1001"/>
      <c r="F114" s="1001"/>
      <c r="G114" s="1001"/>
      <c r="H114" s="1001"/>
      <c r="I114" s="1001"/>
      <c r="J114" s="1001"/>
      <c r="K114" s="1001"/>
      <c r="L114" s="1001"/>
      <c r="M114" s="1001"/>
      <c r="N114" s="1001"/>
      <c r="O114" s="1001"/>
      <c r="P114" s="1001"/>
      <c r="Q114" s="1001"/>
      <c r="R114" s="1001"/>
      <c r="S114" s="1001"/>
      <c r="T114" s="1001"/>
      <c r="U114" s="1001"/>
      <c r="V114" s="1001"/>
      <c r="W114" s="1001"/>
    </row>
    <row r="115" spans="1:23" ht="15" customHeight="1">
      <c r="A115" s="7"/>
      <c r="B115" s="7"/>
      <c r="C115" s="407" t="s">
        <v>53</v>
      </c>
      <c r="D115" s="948" t="s">
        <v>54</v>
      </c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9"/>
      <c r="Q115" s="1002">
        <f>'220.00.016.Расходы'!F36</f>
        <v>1200000</v>
      </c>
      <c r="R115" s="1003"/>
      <c r="S115" s="1003"/>
      <c r="T115" s="1003"/>
      <c r="U115" s="1003"/>
      <c r="V115" s="1003"/>
      <c r="W115" s="1004"/>
    </row>
    <row r="116" spans="1:23" ht="9.9499999999999993" customHeight="1">
      <c r="A116" s="1001"/>
      <c r="B116" s="1001"/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1001"/>
      <c r="S116" s="1001"/>
      <c r="T116" s="1001"/>
      <c r="U116" s="1001"/>
      <c r="V116" s="1001"/>
      <c r="W116" s="1001"/>
    </row>
    <row r="117" spans="1:23" ht="15.6" customHeight="1">
      <c r="A117" s="7"/>
      <c r="B117" s="7"/>
      <c r="C117" s="407" t="s">
        <v>55</v>
      </c>
      <c r="D117" s="948" t="s">
        <v>56</v>
      </c>
      <c r="E117" s="948"/>
      <c r="F117" s="948"/>
      <c r="G117" s="948"/>
      <c r="H117" s="948"/>
      <c r="I117" s="948"/>
      <c r="J117" s="948"/>
      <c r="K117" s="948"/>
      <c r="L117" s="948"/>
      <c r="M117" s="948"/>
      <c r="N117" s="948"/>
      <c r="O117" s="948"/>
      <c r="P117" s="949"/>
      <c r="Q117" s="1002">
        <f>'220.00.016.Расходы'!F42</f>
        <v>0</v>
      </c>
      <c r="R117" s="1003"/>
      <c r="S117" s="1003"/>
      <c r="T117" s="1003"/>
      <c r="U117" s="1003"/>
      <c r="V117" s="1003"/>
      <c r="W117" s="1004"/>
    </row>
    <row r="118" spans="1:23" ht="9.9499999999999993" customHeight="1">
      <c r="A118" s="1001"/>
      <c r="B118" s="1001"/>
      <c r="C118" s="1001"/>
      <c r="D118" s="1001"/>
      <c r="E118" s="1001"/>
      <c r="F118" s="1001"/>
      <c r="G118" s="1001"/>
      <c r="H118" s="1001"/>
      <c r="I118" s="1001"/>
      <c r="J118" s="1001"/>
      <c r="K118" s="1001"/>
      <c r="L118" s="1001"/>
      <c r="M118" s="1001"/>
      <c r="N118" s="1001"/>
      <c r="O118" s="1001"/>
      <c r="P118" s="1001"/>
      <c r="Q118" s="1001"/>
      <c r="R118" s="1001"/>
      <c r="S118" s="1001"/>
      <c r="T118" s="1001"/>
      <c r="U118" s="1001"/>
      <c r="V118" s="1001"/>
      <c r="W118" s="1001"/>
    </row>
    <row r="119" spans="1:23" ht="15" customHeight="1">
      <c r="A119" s="7"/>
      <c r="B119" s="7"/>
      <c r="C119" s="407" t="s">
        <v>57</v>
      </c>
      <c r="D119" s="948" t="s">
        <v>58</v>
      </c>
      <c r="E119" s="948"/>
      <c r="F119" s="948"/>
      <c r="G119" s="948"/>
      <c r="H119" s="948"/>
      <c r="I119" s="948"/>
      <c r="J119" s="948"/>
      <c r="K119" s="948"/>
      <c r="L119" s="948"/>
      <c r="M119" s="948"/>
      <c r="N119" s="948"/>
      <c r="O119" s="948"/>
      <c r="P119" s="949"/>
      <c r="Q119" s="1002">
        <f>'220.00.016.Расходы'!F48</f>
        <v>0</v>
      </c>
      <c r="R119" s="1003"/>
      <c r="S119" s="1003"/>
      <c r="T119" s="1003"/>
      <c r="U119" s="1003"/>
      <c r="V119" s="1003"/>
      <c r="W119" s="1004"/>
    </row>
    <row r="120" spans="1:23" ht="9.9499999999999993" customHeight="1">
      <c r="A120" s="1001"/>
      <c r="B120" s="1001"/>
      <c r="C120" s="1001"/>
      <c r="D120" s="1001"/>
      <c r="E120" s="1001"/>
      <c r="F120" s="1001"/>
      <c r="G120" s="1001"/>
      <c r="H120" s="1001"/>
      <c r="I120" s="1001"/>
      <c r="J120" s="1001"/>
      <c r="K120" s="1001"/>
      <c r="L120" s="1001"/>
      <c r="M120" s="1001"/>
      <c r="N120" s="1001"/>
      <c r="O120" s="1001"/>
      <c r="P120" s="1001"/>
      <c r="Q120" s="1001"/>
      <c r="R120" s="1001"/>
      <c r="S120" s="1001"/>
      <c r="T120" s="1001"/>
      <c r="U120" s="1001"/>
      <c r="V120" s="1001"/>
      <c r="W120" s="1001"/>
    </row>
    <row r="121" spans="1:23" ht="15" customHeight="1">
      <c r="A121" s="7"/>
      <c r="B121" s="7"/>
      <c r="C121" s="407" t="s">
        <v>59</v>
      </c>
      <c r="D121" s="948" t="s">
        <v>60</v>
      </c>
      <c r="E121" s="948"/>
      <c r="F121" s="948"/>
      <c r="G121" s="948"/>
      <c r="H121" s="948"/>
      <c r="I121" s="948"/>
      <c r="J121" s="948"/>
      <c r="K121" s="948"/>
      <c r="L121" s="948"/>
      <c r="M121" s="948"/>
      <c r="N121" s="948"/>
      <c r="O121" s="948"/>
      <c r="P121" s="949"/>
      <c r="Q121" s="1002">
        <f>'220.00.016.Расходы'!F54</f>
        <v>0</v>
      </c>
      <c r="R121" s="1003"/>
      <c r="S121" s="1003"/>
      <c r="T121" s="1003"/>
      <c r="U121" s="1003"/>
      <c r="V121" s="1003"/>
      <c r="W121" s="1004"/>
    </row>
    <row r="122" spans="1:23" ht="9.9499999999999993" customHeight="1">
      <c r="A122" s="1001"/>
      <c r="B122" s="1001"/>
      <c r="C122" s="1001"/>
      <c r="D122" s="1001"/>
      <c r="E122" s="1001"/>
      <c r="F122" s="1001"/>
      <c r="G122" s="1001"/>
      <c r="H122" s="1001"/>
      <c r="I122" s="1001"/>
      <c r="J122" s="1001"/>
      <c r="K122" s="1001"/>
      <c r="L122" s="1001"/>
      <c r="M122" s="1001"/>
      <c r="N122" s="1001"/>
      <c r="O122" s="1001"/>
      <c r="P122" s="1001"/>
      <c r="Q122" s="1001"/>
      <c r="R122" s="1001"/>
      <c r="S122" s="1001"/>
      <c r="T122" s="1001"/>
      <c r="U122" s="1001"/>
      <c r="V122" s="1001"/>
      <c r="W122" s="1001"/>
    </row>
    <row r="123" spans="1:23" ht="15" customHeight="1">
      <c r="A123" s="7"/>
      <c r="B123" s="7"/>
      <c r="C123" s="407" t="s">
        <v>61</v>
      </c>
      <c r="D123" s="948" t="s">
        <v>62</v>
      </c>
      <c r="E123" s="948"/>
      <c r="F123" s="948"/>
      <c r="G123" s="948"/>
      <c r="H123" s="948"/>
      <c r="I123" s="948"/>
      <c r="J123" s="948"/>
      <c r="K123" s="948"/>
      <c r="L123" s="948"/>
      <c r="M123" s="948"/>
      <c r="N123" s="948"/>
      <c r="O123" s="948"/>
      <c r="P123" s="949"/>
      <c r="Q123" s="1002">
        <f>'220.00.016.Расходы'!F63</f>
        <v>6206800</v>
      </c>
      <c r="R123" s="1003"/>
      <c r="S123" s="1003"/>
      <c r="T123" s="1003"/>
      <c r="U123" s="1003"/>
      <c r="V123" s="1003"/>
      <c r="W123" s="1004"/>
    </row>
    <row r="124" spans="1:23" ht="9.9499999999999993" customHeight="1">
      <c r="A124" s="1001"/>
      <c r="B124" s="1001"/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1"/>
      <c r="M124" s="1001"/>
      <c r="N124" s="1001"/>
      <c r="O124" s="1001"/>
      <c r="P124" s="1001"/>
      <c r="Q124" s="1001"/>
      <c r="R124" s="1001"/>
      <c r="S124" s="1001"/>
      <c r="T124" s="1001"/>
      <c r="U124" s="1001"/>
      <c r="V124" s="1001"/>
      <c r="W124" s="1001"/>
    </row>
    <row r="125" spans="1:23" s="11" customFormat="1" ht="24.75" customHeight="1">
      <c r="A125" s="10"/>
      <c r="B125" s="408" t="s">
        <v>63</v>
      </c>
      <c r="C125" s="907" t="s">
        <v>64</v>
      </c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65"/>
      <c r="Q125" s="1005">
        <f>'220.00.016.Расходы'!F64</f>
        <v>14130058</v>
      </c>
      <c r="R125" s="1006"/>
      <c r="S125" s="1006"/>
      <c r="T125" s="1006"/>
      <c r="U125" s="1006"/>
      <c r="V125" s="1006"/>
      <c r="W125" s="1007"/>
    </row>
    <row r="126" spans="1:23" ht="9.9499999999999993" customHeight="1">
      <c r="A126" s="1001"/>
      <c r="B126" s="1001"/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1"/>
    </row>
    <row r="127" spans="1:23" s="11" customFormat="1" ht="37.15" customHeight="1">
      <c r="A127" s="10"/>
      <c r="B127" s="408" t="s">
        <v>65</v>
      </c>
      <c r="C127" s="907" t="s">
        <v>1056</v>
      </c>
      <c r="D127" s="908"/>
      <c r="E127" s="908"/>
      <c r="F127" s="908"/>
      <c r="G127" s="908"/>
      <c r="H127" s="908"/>
      <c r="I127" s="908"/>
      <c r="J127" s="908"/>
      <c r="K127" s="908"/>
      <c r="L127" s="908"/>
      <c r="M127" s="908"/>
      <c r="N127" s="908"/>
      <c r="O127" s="908"/>
      <c r="P127" s="965"/>
      <c r="Q127" s="1002">
        <f>'220.00.016.Расходы'!F70</f>
        <v>0</v>
      </c>
      <c r="R127" s="1003"/>
      <c r="S127" s="1003"/>
      <c r="T127" s="1003"/>
      <c r="U127" s="1003"/>
      <c r="V127" s="1003"/>
      <c r="W127" s="1004"/>
    </row>
    <row r="128" spans="1:23" ht="9.9499999999999993" customHeight="1">
      <c r="A128" s="1001"/>
      <c r="B128" s="1001"/>
      <c r="C128" s="1001"/>
      <c r="D128" s="1001"/>
      <c r="E128" s="1001"/>
      <c r="F128" s="1001"/>
      <c r="G128" s="1001"/>
      <c r="H128" s="1001"/>
      <c r="I128" s="1001"/>
      <c r="J128" s="1001"/>
      <c r="K128" s="1001"/>
      <c r="L128" s="1001"/>
      <c r="M128" s="1001"/>
      <c r="N128" s="1001"/>
      <c r="O128" s="1001"/>
      <c r="P128" s="1001"/>
      <c r="Q128" s="1001"/>
      <c r="R128" s="1001"/>
      <c r="S128" s="1001"/>
      <c r="T128" s="1001"/>
      <c r="U128" s="1001"/>
      <c r="V128" s="1001"/>
      <c r="W128" s="1001"/>
    </row>
    <row r="129" spans="1:23" s="11" customFormat="1" ht="25.9" customHeight="1">
      <c r="A129" s="10"/>
      <c r="B129" s="12" t="s">
        <v>66</v>
      </c>
      <c r="C129" s="907" t="s">
        <v>1055</v>
      </c>
      <c r="D129" s="908"/>
      <c r="E129" s="908"/>
      <c r="F129" s="908"/>
      <c r="G129" s="908"/>
      <c r="H129" s="908"/>
      <c r="I129" s="908"/>
      <c r="J129" s="908"/>
      <c r="K129" s="908"/>
      <c r="L129" s="908"/>
      <c r="M129" s="908"/>
      <c r="N129" s="908"/>
      <c r="O129" s="908"/>
      <c r="P129" s="965"/>
      <c r="Q129" s="1002">
        <f>'220.00.016.Расходы'!F76</f>
        <v>0</v>
      </c>
      <c r="R129" s="1003"/>
      <c r="S129" s="1003"/>
      <c r="T129" s="1003"/>
      <c r="U129" s="1003"/>
      <c r="V129" s="1003"/>
      <c r="W129" s="1004"/>
    </row>
    <row r="130" spans="1:23" ht="9.9499999999999993" customHeight="1">
      <c r="A130" s="1001"/>
      <c r="B130" s="1001"/>
      <c r="C130" s="1001"/>
      <c r="D130" s="1001"/>
      <c r="E130" s="1001"/>
      <c r="F130" s="1001"/>
      <c r="G130" s="1001"/>
      <c r="H130" s="1001"/>
      <c r="I130" s="1001"/>
      <c r="J130" s="1001"/>
      <c r="K130" s="1001"/>
      <c r="L130" s="1001"/>
      <c r="M130" s="1001"/>
      <c r="N130" s="1001"/>
      <c r="O130" s="1001"/>
      <c r="P130" s="1001"/>
      <c r="Q130" s="1001"/>
      <c r="R130" s="1001"/>
      <c r="S130" s="1001"/>
      <c r="T130" s="1001"/>
      <c r="U130" s="1001"/>
      <c r="V130" s="1001"/>
      <c r="W130" s="1001"/>
    </row>
    <row r="131" spans="1:23" s="11" customFormat="1" ht="39.6" customHeight="1">
      <c r="A131" s="10"/>
      <c r="B131" s="408" t="s">
        <v>67</v>
      </c>
      <c r="C131" s="907" t="s">
        <v>1057</v>
      </c>
      <c r="D131" s="908"/>
      <c r="E131" s="908"/>
      <c r="F131" s="908"/>
      <c r="G131" s="908"/>
      <c r="H131" s="908"/>
      <c r="I131" s="908"/>
      <c r="J131" s="908"/>
      <c r="K131" s="908"/>
      <c r="L131" s="908"/>
      <c r="M131" s="908"/>
      <c r="N131" s="908"/>
      <c r="O131" s="908"/>
      <c r="P131" s="965"/>
      <c r="Q131" s="1002">
        <f>'220.00.016.Расходы'!F82</f>
        <v>0</v>
      </c>
      <c r="R131" s="1003"/>
      <c r="S131" s="1003"/>
      <c r="T131" s="1003"/>
      <c r="U131" s="1003"/>
      <c r="V131" s="1003"/>
      <c r="W131" s="1004"/>
    </row>
    <row r="132" spans="1:23" ht="9.9499999999999993" customHeight="1">
      <c r="A132" s="1001"/>
      <c r="B132" s="1001"/>
      <c r="C132" s="1001"/>
      <c r="D132" s="1001"/>
      <c r="E132" s="1001"/>
      <c r="F132" s="1001"/>
      <c r="G132" s="1001"/>
      <c r="H132" s="1001"/>
      <c r="I132" s="1001"/>
      <c r="J132" s="1001"/>
      <c r="K132" s="1001"/>
      <c r="L132" s="1001"/>
      <c r="M132" s="1001"/>
      <c r="N132" s="1001"/>
      <c r="O132" s="1001"/>
      <c r="P132" s="1001"/>
      <c r="Q132" s="1001"/>
      <c r="R132" s="1001"/>
      <c r="S132" s="1001"/>
      <c r="T132" s="1001"/>
      <c r="U132" s="1001"/>
      <c r="V132" s="1001"/>
      <c r="W132" s="1001"/>
    </row>
    <row r="133" spans="1:23" s="11" customFormat="1" ht="27" customHeight="1">
      <c r="A133" s="10"/>
      <c r="B133" s="408" t="s">
        <v>68</v>
      </c>
      <c r="C133" s="907" t="s">
        <v>1058</v>
      </c>
      <c r="D133" s="908"/>
      <c r="E133" s="908"/>
      <c r="F133" s="908"/>
      <c r="G133" s="908"/>
      <c r="H133" s="908"/>
      <c r="I133" s="908"/>
      <c r="J133" s="908"/>
      <c r="K133" s="908"/>
      <c r="L133" s="908"/>
      <c r="M133" s="908"/>
      <c r="N133" s="908"/>
      <c r="O133" s="908"/>
      <c r="P133" s="965"/>
      <c r="Q133" s="1002">
        <f>'220.00.016.Расходы'!F88</f>
        <v>0</v>
      </c>
      <c r="R133" s="1003"/>
      <c r="S133" s="1003"/>
      <c r="T133" s="1003"/>
      <c r="U133" s="1003"/>
      <c r="V133" s="1003"/>
      <c r="W133" s="1004"/>
    </row>
    <row r="134" spans="1:23" ht="9.9499999999999993" customHeight="1">
      <c r="A134" s="1001"/>
      <c r="B134" s="1001"/>
      <c r="C134" s="1001"/>
      <c r="D134" s="1001"/>
      <c r="E134" s="1001"/>
      <c r="F134" s="1001"/>
      <c r="G134" s="1001"/>
      <c r="H134" s="1001"/>
      <c r="I134" s="1001"/>
      <c r="J134" s="1001"/>
      <c r="K134" s="1001"/>
      <c r="L134" s="1001"/>
      <c r="M134" s="1001"/>
      <c r="N134" s="1001"/>
      <c r="O134" s="1001"/>
      <c r="P134" s="1001"/>
      <c r="Q134" s="1001"/>
      <c r="R134" s="1001"/>
      <c r="S134" s="1001"/>
      <c r="T134" s="1001"/>
      <c r="U134" s="1001"/>
      <c r="V134" s="1001"/>
      <c r="W134" s="1001"/>
    </row>
    <row r="135" spans="1:23" s="11" customFormat="1" ht="38.25" customHeight="1">
      <c r="A135" s="10"/>
      <c r="B135" s="408" t="s">
        <v>69</v>
      </c>
      <c r="C135" s="907" t="s">
        <v>1059</v>
      </c>
      <c r="D135" s="908"/>
      <c r="E135" s="908"/>
      <c r="F135" s="908"/>
      <c r="G135" s="908"/>
      <c r="H135" s="908"/>
      <c r="I135" s="908"/>
      <c r="J135" s="908"/>
      <c r="K135" s="908"/>
      <c r="L135" s="908"/>
      <c r="M135" s="908"/>
      <c r="N135" s="908"/>
      <c r="O135" s="908"/>
      <c r="P135" s="965"/>
      <c r="Q135" s="1002">
        <f>'220.00.016.Расходы'!F94</f>
        <v>0</v>
      </c>
      <c r="R135" s="1003"/>
      <c r="S135" s="1003"/>
      <c r="T135" s="1003"/>
      <c r="U135" s="1003"/>
      <c r="V135" s="1003"/>
      <c r="W135" s="1004"/>
    </row>
    <row r="136" spans="1:23" ht="9.9499999999999993" customHeight="1">
      <c r="A136" s="1001"/>
      <c r="B136" s="1001"/>
      <c r="C136" s="1001"/>
      <c r="D136" s="1001"/>
      <c r="E136" s="1001"/>
      <c r="F136" s="1001"/>
      <c r="G136" s="1001"/>
      <c r="H136" s="1001"/>
      <c r="I136" s="1001"/>
      <c r="J136" s="1001"/>
      <c r="K136" s="1001"/>
      <c r="L136" s="1001"/>
      <c r="M136" s="1001"/>
      <c r="N136" s="1001"/>
      <c r="O136" s="1001"/>
      <c r="P136" s="1001"/>
      <c r="Q136" s="1001"/>
      <c r="R136" s="1001"/>
      <c r="S136" s="1001"/>
      <c r="T136" s="1001"/>
      <c r="U136" s="1001"/>
      <c r="V136" s="1001"/>
      <c r="W136" s="1001"/>
    </row>
    <row r="137" spans="1:23" s="11" customFormat="1" ht="16.899999999999999" customHeight="1">
      <c r="A137" s="922" t="s">
        <v>41</v>
      </c>
      <c r="B137" s="930"/>
      <c r="C137" s="908" t="s">
        <v>71</v>
      </c>
      <c r="D137" s="908"/>
      <c r="E137" s="908"/>
      <c r="F137" s="908"/>
      <c r="G137" s="908"/>
      <c r="H137" s="908"/>
      <c r="I137" s="908"/>
      <c r="J137" s="908"/>
      <c r="K137" s="908"/>
      <c r="L137" s="908"/>
      <c r="M137" s="908"/>
      <c r="N137" s="908"/>
      <c r="O137" s="908"/>
      <c r="P137" s="965"/>
      <c r="Q137" s="933">
        <f>'220.00.017.Штрафы'!G13</f>
        <v>0</v>
      </c>
      <c r="R137" s="927"/>
      <c r="S137" s="927"/>
      <c r="T137" s="927"/>
      <c r="U137" s="927"/>
      <c r="V137" s="927"/>
      <c r="W137" s="928"/>
    </row>
    <row r="138" spans="1:23" s="11" customFormat="1" ht="9.9499999999999993" customHeight="1">
      <c r="A138" s="1000"/>
      <c r="B138" s="1000"/>
      <c r="C138" s="1000"/>
      <c r="D138" s="1000"/>
      <c r="E138" s="1000"/>
      <c r="F138" s="1000"/>
      <c r="G138" s="1000"/>
      <c r="H138" s="1000"/>
      <c r="I138" s="1000"/>
      <c r="J138" s="1000"/>
      <c r="K138" s="1000"/>
      <c r="L138" s="1000"/>
      <c r="M138" s="1000"/>
      <c r="N138" s="1000"/>
      <c r="O138" s="1000"/>
      <c r="P138" s="1000"/>
      <c r="Q138" s="1000"/>
      <c r="R138" s="1000"/>
      <c r="S138" s="1000"/>
      <c r="T138" s="1000"/>
      <c r="U138" s="1000"/>
      <c r="V138" s="1000"/>
      <c r="W138" s="1000"/>
    </row>
    <row r="139" spans="1:23" ht="26.25" customHeight="1">
      <c r="A139" s="922" t="s">
        <v>43</v>
      </c>
      <c r="B139" s="930"/>
      <c r="C139" s="991" t="s">
        <v>491</v>
      </c>
      <c r="D139" s="948"/>
      <c r="E139" s="948"/>
      <c r="F139" s="948"/>
      <c r="G139" s="948"/>
      <c r="H139" s="948"/>
      <c r="I139" s="948"/>
      <c r="J139" s="948"/>
      <c r="K139" s="948"/>
      <c r="L139" s="948"/>
      <c r="M139" s="948"/>
      <c r="N139" s="948"/>
      <c r="O139" s="948"/>
      <c r="P139" s="949"/>
      <c r="Q139" s="933">
        <f>'220.00.018.НДС'!F36</f>
        <v>0</v>
      </c>
      <c r="R139" s="927"/>
      <c r="S139" s="927"/>
      <c r="T139" s="927"/>
      <c r="U139" s="927"/>
      <c r="V139" s="927"/>
      <c r="W139" s="928"/>
    </row>
    <row r="140" spans="1:23" ht="9.9499999999999993" customHeight="1">
      <c r="A140" s="929"/>
      <c r="B140" s="929"/>
      <c r="C140" s="929"/>
      <c r="D140" s="929"/>
      <c r="E140" s="929"/>
      <c r="F140" s="929"/>
      <c r="G140" s="929"/>
      <c r="H140" s="929"/>
      <c r="I140" s="929"/>
      <c r="J140" s="929"/>
      <c r="K140" s="929"/>
      <c r="L140" s="929"/>
      <c r="M140" s="929"/>
      <c r="N140" s="929"/>
      <c r="O140" s="929"/>
      <c r="P140" s="929"/>
      <c r="Q140" s="929"/>
      <c r="R140" s="929"/>
      <c r="S140" s="929"/>
      <c r="T140" s="929"/>
      <c r="U140" s="929"/>
      <c r="V140" s="929"/>
      <c r="W140" s="929"/>
    </row>
    <row r="141" spans="1:23" ht="18" customHeight="1">
      <c r="A141" s="922" t="s">
        <v>70</v>
      </c>
      <c r="B141" s="930"/>
      <c r="C141" s="999" t="s">
        <v>1156</v>
      </c>
      <c r="D141" s="968"/>
      <c r="E141" s="968"/>
      <c r="F141" s="968"/>
      <c r="G141" s="968"/>
      <c r="H141" s="968"/>
      <c r="I141" s="968"/>
      <c r="J141" s="968"/>
      <c r="K141" s="968"/>
      <c r="L141" s="968"/>
      <c r="M141" s="968"/>
      <c r="N141" s="968"/>
      <c r="O141" s="968"/>
      <c r="P141" s="969"/>
      <c r="Q141" s="933">
        <f>'220.00.016 IV Зарплата'!S19+'220.00.016 IV Зарплата'!P30</f>
        <v>904248.56700000004</v>
      </c>
      <c r="R141" s="927"/>
      <c r="S141" s="927"/>
      <c r="T141" s="927"/>
      <c r="U141" s="927"/>
      <c r="V141" s="927"/>
      <c r="W141" s="928"/>
    </row>
    <row r="142" spans="1:23" ht="9.9499999999999993" customHeight="1">
      <c r="A142" s="929"/>
      <c r="B142" s="929"/>
      <c r="C142" s="929"/>
      <c r="D142" s="929"/>
      <c r="E142" s="929"/>
      <c r="F142" s="929"/>
      <c r="G142" s="929"/>
      <c r="H142" s="929"/>
      <c r="I142" s="929"/>
      <c r="J142" s="929"/>
      <c r="K142" s="929"/>
      <c r="L142" s="929"/>
      <c r="M142" s="929"/>
      <c r="N142" s="929"/>
      <c r="O142" s="929"/>
      <c r="P142" s="929"/>
      <c r="Q142" s="929"/>
      <c r="R142" s="929"/>
      <c r="S142" s="929"/>
      <c r="T142" s="929"/>
      <c r="U142" s="929"/>
      <c r="V142" s="929"/>
      <c r="W142" s="929"/>
    </row>
    <row r="143" spans="1:23" ht="16.899999999999999" customHeight="1">
      <c r="A143" s="922" t="s">
        <v>72</v>
      </c>
      <c r="B143" s="930"/>
      <c r="C143" s="948" t="s">
        <v>137</v>
      </c>
      <c r="D143" s="948"/>
      <c r="E143" s="948"/>
      <c r="F143" s="948"/>
      <c r="G143" s="948"/>
      <c r="H143" s="948"/>
      <c r="I143" s="948"/>
      <c r="J143" s="948"/>
      <c r="K143" s="948"/>
      <c r="L143" s="948"/>
      <c r="M143" s="948"/>
      <c r="N143" s="948"/>
      <c r="O143" s="948"/>
      <c r="P143" s="949"/>
      <c r="Q143" s="933">
        <f>'220.00.020.Вознагр.'!G35</f>
        <v>0</v>
      </c>
      <c r="R143" s="927"/>
      <c r="S143" s="927"/>
      <c r="T143" s="927"/>
      <c r="U143" s="927"/>
      <c r="V143" s="927"/>
      <c r="W143" s="928"/>
    </row>
    <row r="144" spans="1:23" ht="9.9499999999999993" customHeight="1">
      <c r="A144" s="929"/>
      <c r="B144" s="929"/>
      <c r="C144" s="929"/>
      <c r="D144" s="929"/>
      <c r="E144" s="929"/>
      <c r="F144" s="929"/>
      <c r="G144" s="929"/>
      <c r="H144" s="929"/>
      <c r="I144" s="929"/>
      <c r="J144" s="929"/>
      <c r="K144" s="929"/>
      <c r="L144" s="929"/>
      <c r="M144" s="929"/>
      <c r="N144" s="929"/>
      <c r="O144" s="929"/>
      <c r="P144" s="929"/>
      <c r="Q144" s="929"/>
      <c r="R144" s="929"/>
      <c r="S144" s="929"/>
      <c r="T144" s="929"/>
      <c r="U144" s="929"/>
      <c r="V144" s="929"/>
      <c r="W144" s="929"/>
    </row>
    <row r="145" spans="1:23" ht="16.899999999999999" customHeight="1">
      <c r="A145" s="922" t="s">
        <v>73</v>
      </c>
      <c r="B145" s="930"/>
      <c r="C145" s="948" t="s">
        <v>138</v>
      </c>
      <c r="D145" s="948"/>
      <c r="E145" s="948"/>
      <c r="F145" s="948"/>
      <c r="G145" s="948"/>
      <c r="H145" s="948"/>
      <c r="I145" s="948"/>
      <c r="J145" s="948"/>
      <c r="K145" s="948"/>
      <c r="L145" s="948"/>
      <c r="M145" s="948"/>
      <c r="N145" s="948"/>
      <c r="O145" s="948"/>
      <c r="P145" s="949"/>
      <c r="Q145" s="933">
        <f>'220.00.021. Предст.р-ды'!E19</f>
        <v>0</v>
      </c>
      <c r="R145" s="927"/>
      <c r="S145" s="927"/>
      <c r="T145" s="927"/>
      <c r="U145" s="927"/>
      <c r="V145" s="927"/>
      <c r="W145" s="928"/>
    </row>
    <row r="146" spans="1:23" ht="9.9499999999999993" customHeight="1">
      <c r="A146" s="962"/>
      <c r="B146" s="962"/>
      <c r="C146" s="963"/>
      <c r="D146" s="963"/>
      <c r="E146" s="963"/>
      <c r="F146" s="963"/>
      <c r="G146" s="963"/>
      <c r="H146" s="963"/>
      <c r="I146" s="963"/>
      <c r="J146" s="963"/>
      <c r="K146" s="963"/>
      <c r="L146" s="963"/>
      <c r="M146" s="963"/>
      <c r="N146" s="963"/>
      <c r="O146" s="963"/>
      <c r="P146" s="963"/>
      <c r="Q146" s="963"/>
      <c r="R146" s="963"/>
      <c r="S146" s="963"/>
      <c r="T146" s="963"/>
      <c r="U146" s="963"/>
      <c r="V146" s="963"/>
      <c r="W146" s="963"/>
    </row>
    <row r="147" spans="1:23" ht="16.899999999999999" customHeight="1">
      <c r="A147" s="922" t="s">
        <v>492</v>
      </c>
      <c r="B147" s="930"/>
      <c r="C147" s="948" t="s">
        <v>75</v>
      </c>
      <c r="D147" s="948"/>
      <c r="E147" s="948"/>
      <c r="F147" s="948"/>
      <c r="G147" s="948"/>
      <c r="H147" s="948"/>
      <c r="I147" s="948"/>
      <c r="J147" s="948"/>
      <c r="K147" s="948"/>
      <c r="L147" s="948"/>
      <c r="M147" s="948"/>
      <c r="N147" s="948"/>
      <c r="O147" s="948"/>
      <c r="P147" s="949"/>
      <c r="Q147" s="933">
        <f>'220.00.022.Сомн.треб.'!F13</f>
        <v>0</v>
      </c>
      <c r="R147" s="927"/>
      <c r="S147" s="927"/>
      <c r="T147" s="927"/>
      <c r="U147" s="927"/>
      <c r="V147" s="927"/>
      <c r="W147" s="928"/>
    </row>
    <row r="148" spans="1:23" ht="9.9499999999999993" customHeight="1">
      <c r="A148" s="929"/>
      <c r="B148" s="929"/>
      <c r="C148" s="929"/>
      <c r="D148" s="929"/>
      <c r="E148" s="929"/>
      <c r="F148" s="929"/>
      <c r="G148" s="929"/>
      <c r="H148" s="929"/>
      <c r="I148" s="929"/>
      <c r="J148" s="929"/>
      <c r="K148" s="929"/>
      <c r="L148" s="929"/>
      <c r="M148" s="929"/>
      <c r="N148" s="929"/>
      <c r="O148" s="929"/>
      <c r="P148" s="929"/>
      <c r="Q148" s="929"/>
      <c r="R148" s="929"/>
      <c r="S148" s="929"/>
      <c r="T148" s="929"/>
      <c r="U148" s="929"/>
      <c r="V148" s="929"/>
      <c r="W148" s="929"/>
    </row>
    <row r="149" spans="1:23" ht="18" customHeight="1">
      <c r="A149" s="922" t="s">
        <v>493</v>
      </c>
      <c r="B149" s="930"/>
      <c r="C149" s="991" t="s">
        <v>1060</v>
      </c>
      <c r="D149" s="948"/>
      <c r="E149" s="948"/>
      <c r="F149" s="948"/>
      <c r="G149" s="948"/>
      <c r="H149" s="948"/>
      <c r="I149" s="948"/>
      <c r="J149" s="948"/>
      <c r="K149" s="948"/>
      <c r="L149" s="948"/>
      <c r="M149" s="948"/>
      <c r="N149" s="948"/>
      <c r="O149" s="948"/>
      <c r="P149" s="949"/>
      <c r="Q149" s="933">
        <f>'220.00.023 ФНО 220.02'!M112+'220.00.023 ФНО 220.02'!M122</f>
        <v>1749400</v>
      </c>
      <c r="R149" s="927"/>
      <c r="S149" s="927"/>
      <c r="T149" s="927"/>
      <c r="U149" s="927"/>
      <c r="V149" s="927"/>
      <c r="W149" s="928"/>
    </row>
    <row r="150" spans="1:23" ht="9.9499999999999993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38.450000000000003" customHeight="1">
      <c r="A151" s="922" t="s">
        <v>494</v>
      </c>
      <c r="B151" s="930"/>
      <c r="C151" s="907" t="s">
        <v>1061</v>
      </c>
      <c r="D151" s="908"/>
      <c r="E151" s="908"/>
      <c r="F151" s="908"/>
      <c r="G151" s="908"/>
      <c r="H151" s="908"/>
      <c r="I151" s="908"/>
      <c r="J151" s="908"/>
      <c r="K151" s="908"/>
      <c r="L151" s="908"/>
      <c r="M151" s="908"/>
      <c r="N151" s="908"/>
      <c r="O151" s="908"/>
      <c r="P151" s="965"/>
      <c r="Q151" s="933">
        <f>'220.00.024'!E22</f>
        <v>0</v>
      </c>
      <c r="R151" s="927"/>
      <c r="S151" s="927"/>
      <c r="T151" s="927"/>
      <c r="U151" s="927"/>
      <c r="V151" s="927"/>
      <c r="W151" s="928"/>
    </row>
    <row r="152" spans="1:23" ht="9.9499999999999993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40.9" customHeight="1">
      <c r="A153" s="922" t="s">
        <v>495</v>
      </c>
      <c r="B153" s="930"/>
      <c r="C153" s="966" t="s">
        <v>889</v>
      </c>
      <c r="D153" s="964"/>
      <c r="E153" s="964"/>
      <c r="F153" s="964"/>
      <c r="G153" s="964"/>
      <c r="H153" s="964"/>
      <c r="I153" s="964"/>
      <c r="J153" s="964"/>
      <c r="K153" s="964"/>
      <c r="L153" s="964"/>
      <c r="M153" s="964"/>
      <c r="N153" s="964"/>
      <c r="O153" s="964"/>
      <c r="P153" s="967"/>
      <c r="Q153" s="933">
        <f>'220.00.025'!E22</f>
        <v>0</v>
      </c>
      <c r="R153" s="927"/>
      <c r="S153" s="927"/>
      <c r="T153" s="927"/>
      <c r="U153" s="927"/>
      <c r="V153" s="927"/>
      <c r="W153" s="928"/>
    </row>
    <row r="154" spans="1:23" ht="9.9499999999999993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23.45" customHeight="1">
      <c r="A155" s="922" t="s">
        <v>74</v>
      </c>
      <c r="B155" s="930"/>
      <c r="C155" s="907" t="s">
        <v>890</v>
      </c>
      <c r="D155" s="968"/>
      <c r="E155" s="968"/>
      <c r="F155" s="968"/>
      <c r="G155" s="968"/>
      <c r="H155" s="968"/>
      <c r="I155" s="968"/>
      <c r="J155" s="968"/>
      <c r="K155" s="968"/>
      <c r="L155" s="968"/>
      <c r="M155" s="968"/>
      <c r="N155" s="968"/>
      <c r="O155" s="968"/>
      <c r="P155" s="969"/>
      <c r="Q155" s="933">
        <f>'220.00.026'!F14</f>
        <v>0</v>
      </c>
      <c r="R155" s="927"/>
      <c r="S155" s="927"/>
      <c r="T155" s="927"/>
      <c r="U155" s="927"/>
      <c r="V155" s="927"/>
      <c r="W155" s="928"/>
    </row>
    <row r="156" spans="1:23" ht="9.9499999999999993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31.9" customHeight="1">
      <c r="A157" s="922" t="s">
        <v>76</v>
      </c>
      <c r="B157" s="930"/>
      <c r="C157" s="966" t="s">
        <v>891</v>
      </c>
      <c r="D157" s="964"/>
      <c r="E157" s="964"/>
      <c r="F157" s="964"/>
      <c r="G157" s="964"/>
      <c r="H157" s="964"/>
      <c r="I157" s="964"/>
      <c r="J157" s="964"/>
      <c r="K157" s="964"/>
      <c r="L157" s="964"/>
      <c r="M157" s="964"/>
      <c r="N157" s="964"/>
      <c r="O157" s="964"/>
      <c r="P157" s="967"/>
      <c r="Q157" s="933">
        <f>'220.00.027'!E14</f>
        <v>0</v>
      </c>
      <c r="R157" s="927"/>
      <c r="S157" s="927"/>
      <c r="T157" s="927"/>
      <c r="U157" s="927"/>
      <c r="V157" s="927"/>
      <c r="W157" s="928"/>
    </row>
    <row r="158" spans="1:23" ht="9.9499999999999993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8.9" customHeight="1">
      <c r="A159" s="922" t="s">
        <v>77</v>
      </c>
      <c r="B159" s="930"/>
      <c r="C159" s="966" t="s">
        <v>892</v>
      </c>
      <c r="D159" s="964"/>
      <c r="E159" s="964"/>
      <c r="F159" s="964"/>
      <c r="G159" s="964"/>
      <c r="H159" s="964"/>
      <c r="I159" s="964"/>
      <c r="J159" s="964"/>
      <c r="K159" s="964"/>
      <c r="L159" s="964"/>
      <c r="M159" s="964"/>
      <c r="N159" s="964"/>
      <c r="O159" s="964"/>
      <c r="P159" s="967"/>
      <c r="Q159" s="933">
        <f>'220.00.010.Курс.разница'!E14</f>
        <v>0</v>
      </c>
      <c r="R159" s="927"/>
      <c r="S159" s="927"/>
      <c r="T159" s="927"/>
      <c r="U159" s="927"/>
      <c r="V159" s="927"/>
      <c r="W159" s="928"/>
    </row>
    <row r="160" spans="1:23" ht="9.9499999999999993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25.5" customHeight="1">
      <c r="A161" s="922" t="s">
        <v>78</v>
      </c>
      <c r="B161" s="930"/>
      <c r="C161" s="1077" t="s">
        <v>1062</v>
      </c>
      <c r="D161" s="931"/>
      <c r="E161" s="931"/>
      <c r="F161" s="931"/>
      <c r="G161" s="931"/>
      <c r="H161" s="931"/>
      <c r="I161" s="931"/>
      <c r="J161" s="931"/>
      <c r="K161" s="931"/>
      <c r="L161" s="931"/>
      <c r="M161" s="931"/>
      <c r="N161" s="931"/>
      <c r="O161" s="931"/>
      <c r="P161" s="932"/>
      <c r="Q161" s="933">
        <f>'220.00.029.Налоги'!G17</f>
        <v>22268.000000000011</v>
      </c>
      <c r="R161" s="927"/>
      <c r="S161" s="927"/>
      <c r="T161" s="927"/>
      <c r="U161" s="927"/>
      <c r="V161" s="927"/>
      <c r="W161" s="928"/>
    </row>
    <row r="162" spans="1:23" ht="9.9499999999999993" customHeight="1">
      <c r="A162" s="962"/>
      <c r="B162" s="962"/>
      <c r="C162" s="963"/>
      <c r="D162" s="963"/>
      <c r="E162" s="963"/>
      <c r="F162" s="963"/>
      <c r="G162" s="963"/>
      <c r="H162" s="963"/>
      <c r="I162" s="963"/>
      <c r="J162" s="963"/>
      <c r="K162" s="963"/>
      <c r="L162" s="963"/>
      <c r="M162" s="963"/>
      <c r="N162" s="963"/>
      <c r="O162" s="963"/>
      <c r="P162" s="963"/>
      <c r="Q162" s="963"/>
      <c r="R162" s="963"/>
      <c r="S162" s="963"/>
      <c r="T162" s="963"/>
      <c r="U162" s="963"/>
      <c r="V162" s="963"/>
      <c r="W162" s="963"/>
    </row>
    <row r="163" spans="1:23" ht="33" customHeight="1">
      <c r="A163" s="922" t="s">
        <v>79</v>
      </c>
      <c r="B163" s="930"/>
      <c r="C163" s="966" t="s">
        <v>1157</v>
      </c>
      <c r="D163" s="964"/>
      <c r="E163" s="964"/>
      <c r="F163" s="964"/>
      <c r="G163" s="964"/>
      <c r="H163" s="964"/>
      <c r="I163" s="964"/>
      <c r="J163" s="964"/>
      <c r="K163" s="964"/>
      <c r="L163" s="964"/>
      <c r="M163" s="964"/>
      <c r="N163" s="964"/>
      <c r="O163" s="964"/>
      <c r="P163" s="967"/>
      <c r="Q163" s="976">
        <f>'220.00.030'!I22</f>
        <v>0</v>
      </c>
      <c r="R163" s="977"/>
      <c r="S163" s="977"/>
      <c r="T163" s="977"/>
      <c r="U163" s="977"/>
      <c r="V163" s="977"/>
      <c r="W163" s="978"/>
    </row>
    <row r="164" spans="1:23" ht="9.9499999999999993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24" customHeight="1">
      <c r="A165" s="922" t="s">
        <v>80</v>
      </c>
      <c r="B165" s="930"/>
      <c r="C165" s="975" t="s">
        <v>896</v>
      </c>
      <c r="D165" s="942"/>
      <c r="E165" s="942"/>
      <c r="F165" s="942"/>
      <c r="G165" s="942"/>
      <c r="H165" s="942"/>
      <c r="I165" s="942"/>
      <c r="J165" s="942"/>
      <c r="K165" s="942"/>
      <c r="L165" s="942"/>
      <c r="M165" s="942"/>
      <c r="N165" s="942"/>
      <c r="O165" s="942"/>
      <c r="P165" s="943"/>
      <c r="Q165" s="933">
        <f>'220.00.031'!F15</f>
        <v>0</v>
      </c>
      <c r="R165" s="927"/>
      <c r="S165" s="927"/>
      <c r="T165" s="927"/>
      <c r="U165" s="927"/>
      <c r="V165" s="927"/>
      <c r="W165" s="928"/>
    </row>
    <row r="166" spans="1:23" ht="9.9499999999999993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33" customHeight="1">
      <c r="A167" s="922" t="s">
        <v>81</v>
      </c>
      <c r="B167" s="930"/>
      <c r="C167" s="966" t="s">
        <v>897</v>
      </c>
      <c r="D167" s="964"/>
      <c r="E167" s="964"/>
      <c r="F167" s="964"/>
      <c r="G167" s="964"/>
      <c r="H167" s="964"/>
      <c r="I167" s="964"/>
      <c r="J167" s="964"/>
      <c r="K167" s="964"/>
      <c r="L167" s="964"/>
      <c r="M167" s="964"/>
      <c r="N167" s="964"/>
      <c r="O167" s="964"/>
      <c r="P167" s="967"/>
      <c r="Q167" s="933">
        <f>Q169+Q173+Q175+Q171</f>
        <v>878400</v>
      </c>
      <c r="R167" s="927"/>
      <c r="S167" s="927"/>
      <c r="T167" s="927"/>
      <c r="U167" s="927"/>
      <c r="V167" s="927"/>
      <c r="W167" s="928"/>
    </row>
    <row r="168" spans="1:23" ht="9.9499999999999993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21.6" customHeight="1">
      <c r="A169" s="7"/>
      <c r="B169" s="7"/>
      <c r="C169" s="748" t="s">
        <v>44</v>
      </c>
      <c r="D169" s="968" t="s">
        <v>898</v>
      </c>
      <c r="E169" s="968"/>
      <c r="F169" s="968"/>
      <c r="G169" s="968"/>
      <c r="H169" s="968"/>
      <c r="I169" s="968"/>
      <c r="J169" s="968"/>
      <c r="K169" s="968"/>
      <c r="L169" s="968"/>
      <c r="M169" s="968"/>
      <c r="N169" s="968"/>
      <c r="O169" s="968"/>
      <c r="P169" s="969"/>
      <c r="Q169" s="982">
        <f>'220.00.016 IV Зарплата'!I29</f>
        <v>240000</v>
      </c>
      <c r="R169" s="918"/>
      <c r="S169" s="918"/>
      <c r="T169" s="918"/>
      <c r="U169" s="918"/>
      <c r="V169" s="918"/>
      <c r="W169" s="919"/>
    </row>
    <row r="170" spans="1:23" ht="9.9499999999999993" customHeight="1">
      <c r="A170" s="7"/>
      <c r="B170" s="7"/>
      <c r="C170" s="39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800"/>
      <c r="R170" s="800"/>
      <c r="S170" s="800"/>
      <c r="T170" s="800"/>
      <c r="U170" s="800"/>
      <c r="V170" s="800"/>
      <c r="W170" s="800"/>
    </row>
    <row r="171" spans="1:23" ht="18.600000000000001" customHeight="1">
      <c r="A171" s="7"/>
      <c r="B171" s="7"/>
      <c r="C171" s="748" t="s">
        <v>894</v>
      </c>
      <c r="D171" s="968" t="s">
        <v>1063</v>
      </c>
      <c r="E171" s="968"/>
      <c r="F171" s="968"/>
      <c r="G171" s="968"/>
      <c r="H171" s="968"/>
      <c r="I171" s="968"/>
      <c r="J171" s="968"/>
      <c r="K171" s="968"/>
      <c r="L171" s="968"/>
      <c r="M171" s="968"/>
      <c r="N171" s="968"/>
      <c r="O171" s="968"/>
      <c r="P171" s="968"/>
      <c r="Q171" s="979">
        <f>'220.00.016 IV Зарплата'!S29</f>
        <v>58800</v>
      </c>
      <c r="R171" s="980"/>
      <c r="S171" s="980"/>
      <c r="T171" s="980"/>
      <c r="U171" s="980"/>
      <c r="V171" s="980"/>
      <c r="W171" s="981"/>
    </row>
    <row r="172" spans="1:23" ht="9.9499999999999993" customHeight="1">
      <c r="A172" s="7"/>
      <c r="B172" s="7"/>
      <c r="C172" s="39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00"/>
      <c r="R172" s="800"/>
      <c r="S172" s="800"/>
      <c r="T172" s="800"/>
      <c r="U172" s="800"/>
      <c r="V172" s="800"/>
      <c r="W172" s="800"/>
    </row>
    <row r="173" spans="1:23" ht="21.6" customHeight="1">
      <c r="A173" s="7"/>
      <c r="B173" s="7"/>
      <c r="C173" s="748" t="s">
        <v>895</v>
      </c>
      <c r="D173" s="908" t="s">
        <v>899</v>
      </c>
      <c r="E173" s="908"/>
      <c r="F173" s="908"/>
      <c r="G173" s="908"/>
      <c r="H173" s="908"/>
      <c r="I173" s="909"/>
      <c r="J173" s="909"/>
      <c r="K173" s="909"/>
      <c r="L173" s="909"/>
      <c r="M173" s="909"/>
      <c r="N173" s="909"/>
      <c r="O173" s="883"/>
      <c r="P173" s="410"/>
      <c r="Q173" s="982">
        <f>'220.00.032 III'!D12</f>
        <v>579600</v>
      </c>
      <c r="R173" s="918"/>
      <c r="S173" s="918"/>
      <c r="T173" s="918"/>
      <c r="U173" s="918"/>
      <c r="V173" s="918"/>
      <c r="W173" s="919"/>
    </row>
    <row r="174" spans="1:23" ht="9.9499999999999993" customHeight="1">
      <c r="A174" s="7"/>
      <c r="B174" s="7"/>
      <c r="C174" s="39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800"/>
      <c r="R174" s="800"/>
      <c r="S174" s="800"/>
      <c r="T174" s="800"/>
      <c r="U174" s="800"/>
      <c r="V174" s="800"/>
      <c r="W174" s="800"/>
    </row>
    <row r="175" spans="1:23" ht="26.45" customHeight="1">
      <c r="A175" s="7"/>
      <c r="B175" s="7"/>
      <c r="C175" s="826" t="s">
        <v>63</v>
      </c>
      <c r="D175" s="907" t="s">
        <v>900</v>
      </c>
      <c r="E175" s="908"/>
      <c r="F175" s="908"/>
      <c r="G175" s="908"/>
      <c r="H175" s="908"/>
      <c r="I175" s="909"/>
      <c r="J175" s="909"/>
      <c r="K175" s="909"/>
      <c r="L175" s="909"/>
      <c r="M175" s="909"/>
      <c r="N175" s="909"/>
      <c r="O175" s="884"/>
      <c r="P175" s="410"/>
      <c r="Q175" s="982">
        <f>'220.00.032 ІV '!D13</f>
        <v>0</v>
      </c>
      <c r="R175" s="918"/>
      <c r="S175" s="918"/>
      <c r="T175" s="918"/>
      <c r="U175" s="918"/>
      <c r="V175" s="918"/>
      <c r="W175" s="919"/>
    </row>
    <row r="176" spans="1:23" ht="9.9499999999999993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41" s="13" customFormat="1" ht="16.899999999999999" customHeight="1">
      <c r="A177" s="922" t="s">
        <v>82</v>
      </c>
      <c r="B177" s="923"/>
      <c r="C177" s="975" t="s">
        <v>893</v>
      </c>
      <c r="D177" s="942"/>
      <c r="E177" s="942"/>
      <c r="F177" s="942"/>
      <c r="G177" s="942"/>
      <c r="H177" s="942"/>
      <c r="I177" s="942"/>
      <c r="J177" s="942"/>
      <c r="K177" s="942"/>
      <c r="L177" s="942"/>
      <c r="M177" s="942"/>
      <c r="N177" s="942"/>
      <c r="O177" s="942"/>
      <c r="P177" s="943"/>
      <c r="Q177" s="973">
        <f>'220.00.033'!E23</f>
        <v>0</v>
      </c>
      <c r="R177" s="973"/>
      <c r="S177" s="973"/>
      <c r="T177" s="973"/>
      <c r="U177" s="973"/>
      <c r="V177" s="973"/>
      <c r="W177" s="974"/>
      <c r="Y177" s="990"/>
      <c r="Z177" s="990"/>
      <c r="AA177" s="990"/>
      <c r="AB177" s="990"/>
      <c r="AC177" s="990"/>
      <c r="AD177" s="990"/>
      <c r="AE177" s="990"/>
    </row>
    <row r="178" spans="1:41" s="921" customFormat="1" ht="9.9499999999999993" customHeight="1"/>
    <row r="179" spans="1:41" ht="19.149999999999999" customHeight="1">
      <c r="A179" s="922" t="s">
        <v>83</v>
      </c>
      <c r="B179" s="923"/>
      <c r="C179" s="924" t="s">
        <v>1064</v>
      </c>
      <c r="D179" s="925"/>
      <c r="E179" s="925"/>
      <c r="F179" s="925"/>
      <c r="G179" s="925"/>
      <c r="H179" s="925"/>
      <c r="I179" s="925"/>
      <c r="J179" s="925"/>
      <c r="K179" s="925"/>
      <c r="L179" s="925"/>
      <c r="M179" s="925"/>
      <c r="N179" s="925"/>
      <c r="O179" s="925"/>
      <c r="P179" s="926"/>
      <c r="Q179" s="927">
        <f>Q181+Q183</f>
        <v>48499374.567000002</v>
      </c>
      <c r="R179" s="927"/>
      <c r="S179" s="927"/>
      <c r="T179" s="927"/>
      <c r="U179" s="927"/>
      <c r="V179" s="927"/>
      <c r="W179" s="928"/>
    </row>
    <row r="180" spans="1:41" s="921" customFormat="1" ht="9.9499999999999993" customHeight="1"/>
    <row r="181" spans="1:41" s="13" customFormat="1" ht="18.600000000000001" customHeight="1">
      <c r="C181" s="748" t="s">
        <v>44</v>
      </c>
      <c r="D181" s="942" t="s">
        <v>923</v>
      </c>
      <c r="E181" s="942"/>
      <c r="F181" s="942"/>
      <c r="G181" s="942"/>
      <c r="H181" s="942"/>
      <c r="I181" s="942"/>
      <c r="J181" s="942"/>
      <c r="K181" s="942"/>
      <c r="L181" s="942"/>
      <c r="M181" s="942"/>
      <c r="N181" s="942"/>
      <c r="O181" s="942"/>
      <c r="P181" s="943"/>
      <c r="Q181" s="933">
        <f>Q101+Q137+Q139+Q141+Q143+Q145+Q147+Q149+Q151+Q153+Q155+Q157+Q159+Q161+Q163+Q165+Q167+Q177</f>
        <v>48499374.567000002</v>
      </c>
      <c r="R181" s="927"/>
      <c r="S181" s="927"/>
      <c r="T181" s="927"/>
      <c r="U181" s="927"/>
      <c r="V181" s="927"/>
      <c r="W181" s="928"/>
    </row>
    <row r="182" spans="1:41" s="13" customFormat="1" ht="9.9499999999999993" customHeight="1">
      <c r="C182" s="396"/>
    </row>
    <row r="183" spans="1:41" s="13" customFormat="1" ht="27.6" customHeight="1">
      <c r="C183" s="748" t="s">
        <v>894</v>
      </c>
      <c r="D183" s="944" t="s">
        <v>924</v>
      </c>
      <c r="E183" s="944"/>
      <c r="F183" s="944"/>
      <c r="G183" s="944"/>
      <c r="H183" s="944"/>
      <c r="I183" s="944"/>
      <c r="J183" s="944"/>
      <c r="K183" s="944"/>
      <c r="L183" s="944"/>
      <c r="M183" s="944"/>
      <c r="N183" s="944"/>
      <c r="O183" s="944"/>
      <c r="P183" s="945"/>
      <c r="Q183" s="933"/>
      <c r="R183" s="927"/>
      <c r="S183" s="927"/>
      <c r="T183" s="927"/>
      <c r="U183" s="927"/>
      <c r="V183" s="927"/>
      <c r="W183" s="928"/>
      <c r="X183" s="997" t="s">
        <v>1011</v>
      </c>
      <c r="Y183" s="998"/>
      <c r="Z183" s="998"/>
      <c r="AA183" s="998"/>
      <c r="AB183" s="998"/>
      <c r="AC183" s="998"/>
      <c r="AD183" s="998"/>
      <c r="AE183" s="998"/>
      <c r="AF183" s="998"/>
      <c r="AG183" s="998"/>
      <c r="AH183" s="998"/>
    </row>
    <row r="184" spans="1:41" s="13" customFormat="1" ht="9.9499999999999993" customHeight="1" thickBot="1"/>
    <row r="185" spans="1:41" s="9" customFormat="1" ht="18.75" customHeight="1" thickBot="1">
      <c r="A185" s="970" t="s">
        <v>925</v>
      </c>
      <c r="B185" s="971"/>
      <c r="C185" s="971"/>
      <c r="D185" s="971"/>
      <c r="E185" s="971"/>
      <c r="F185" s="971"/>
      <c r="G185" s="971"/>
      <c r="H185" s="971"/>
      <c r="I185" s="971"/>
      <c r="J185" s="971"/>
      <c r="K185" s="971"/>
      <c r="L185" s="971"/>
      <c r="M185" s="971"/>
      <c r="N185" s="971"/>
      <c r="O185" s="971"/>
      <c r="P185" s="971"/>
      <c r="Q185" s="971"/>
      <c r="R185" s="971"/>
      <c r="S185" s="971"/>
      <c r="T185" s="971"/>
      <c r="U185" s="971"/>
      <c r="V185" s="971"/>
      <c r="W185" s="972"/>
    </row>
    <row r="186" spans="1:41" s="9" customFormat="1" ht="9.6" customHeight="1">
      <c r="A186" s="946"/>
      <c r="B186" s="946"/>
      <c r="C186" s="946"/>
      <c r="D186" s="946"/>
      <c r="E186" s="946"/>
      <c r="F186" s="946"/>
      <c r="G186" s="946"/>
      <c r="H186" s="946"/>
      <c r="I186" s="946"/>
      <c r="J186" s="946"/>
      <c r="K186" s="946"/>
      <c r="L186" s="946"/>
      <c r="M186" s="946"/>
      <c r="N186" s="946"/>
      <c r="O186" s="946"/>
      <c r="P186" s="946"/>
      <c r="Q186" s="946"/>
      <c r="R186" s="946"/>
      <c r="S186" s="946"/>
      <c r="T186" s="946"/>
      <c r="U186" s="946"/>
      <c r="V186" s="946"/>
      <c r="W186" s="946"/>
    </row>
    <row r="187" spans="1:41" ht="19.149999999999999" customHeight="1">
      <c r="A187" s="922" t="s">
        <v>84</v>
      </c>
      <c r="B187" s="923"/>
      <c r="C187" s="939" t="s">
        <v>926</v>
      </c>
      <c r="D187" s="940"/>
      <c r="E187" s="940"/>
      <c r="F187" s="940"/>
      <c r="G187" s="940"/>
      <c r="H187" s="940"/>
      <c r="I187" s="940"/>
      <c r="J187" s="940"/>
      <c r="K187" s="940"/>
      <c r="L187" s="940"/>
      <c r="M187" s="940"/>
      <c r="N187" s="940"/>
      <c r="O187" s="940"/>
      <c r="P187" s="941"/>
      <c r="Q187" s="927">
        <f>Q189-Q191</f>
        <v>0</v>
      </c>
      <c r="R187" s="927"/>
      <c r="S187" s="927"/>
      <c r="T187" s="927"/>
      <c r="U187" s="927"/>
      <c r="V187" s="927"/>
      <c r="W187" s="928"/>
      <c r="Y187" s="535"/>
    </row>
    <row r="188" spans="1:41" s="921" customFormat="1" ht="5.45" customHeight="1"/>
    <row r="189" spans="1:41" s="541" customFormat="1" ht="15.75" customHeight="1">
      <c r="A189" s="913"/>
      <c r="B189" s="914"/>
      <c r="C189" s="827" t="s">
        <v>44</v>
      </c>
      <c r="D189" s="915" t="s">
        <v>1012</v>
      </c>
      <c r="E189" s="916"/>
      <c r="F189" s="916"/>
      <c r="G189" s="916"/>
      <c r="H189" s="916"/>
      <c r="I189" s="916"/>
      <c r="J189" s="916"/>
      <c r="K189" s="916"/>
      <c r="L189" s="916"/>
      <c r="M189" s="916"/>
      <c r="N189" s="916"/>
      <c r="O189" s="916"/>
      <c r="P189" s="917"/>
      <c r="Q189" s="918">
        <f>'220.00.035'!D14</f>
        <v>0</v>
      </c>
      <c r="R189" s="918"/>
      <c r="S189" s="918"/>
      <c r="T189" s="918"/>
      <c r="U189" s="918"/>
      <c r="V189" s="918"/>
      <c r="W189" s="919"/>
      <c r="X189" s="1075" t="s">
        <v>1083</v>
      </c>
      <c r="Y189" s="1076"/>
      <c r="Z189" s="1076"/>
      <c r="AA189" s="1076"/>
      <c r="AB189" s="1076"/>
      <c r="AC189" s="1076"/>
      <c r="AD189" s="1076"/>
      <c r="AE189" s="1076"/>
      <c r="AF189" s="1076"/>
      <c r="AG189" s="1076"/>
      <c r="AH189" s="1076"/>
      <c r="AI189" s="1076"/>
      <c r="AJ189" s="1076"/>
      <c r="AK189" s="1076"/>
      <c r="AL189" s="1076"/>
      <c r="AM189" s="1076"/>
      <c r="AN189" s="1076"/>
      <c r="AO189" s="1076"/>
    </row>
    <row r="190" spans="1:41" s="541" customFormat="1" ht="6" customHeight="1">
      <c r="A190" s="920"/>
      <c r="B190" s="920"/>
      <c r="C190" s="920"/>
      <c r="D190" s="920"/>
      <c r="E190" s="920"/>
      <c r="F190" s="920"/>
      <c r="G190" s="920"/>
      <c r="H190" s="920"/>
      <c r="I190" s="920"/>
      <c r="J190" s="920"/>
      <c r="K190" s="920"/>
      <c r="L190" s="920"/>
      <c r="M190" s="920"/>
      <c r="N190" s="920"/>
      <c r="O190" s="920"/>
      <c r="P190" s="920"/>
      <c r="Q190" s="920"/>
      <c r="R190" s="920"/>
      <c r="S190" s="920"/>
      <c r="T190" s="920"/>
      <c r="U190" s="920"/>
      <c r="V190" s="920"/>
      <c r="W190" s="920"/>
    </row>
    <row r="191" spans="1:41" s="541" customFormat="1" ht="15.75" customHeight="1">
      <c r="A191" s="544"/>
      <c r="B191" s="544"/>
      <c r="C191" s="827" t="s">
        <v>490</v>
      </c>
      <c r="D191" s="915" t="s">
        <v>927</v>
      </c>
      <c r="E191" s="916"/>
      <c r="F191" s="916"/>
      <c r="G191" s="916"/>
      <c r="H191" s="916"/>
      <c r="I191" s="916"/>
      <c r="J191" s="916"/>
      <c r="K191" s="916"/>
      <c r="L191" s="916"/>
      <c r="M191" s="916"/>
      <c r="N191" s="916"/>
      <c r="O191" s="916"/>
      <c r="P191" s="917"/>
      <c r="Q191" s="918">
        <f>'220.00.035'!E14</f>
        <v>0</v>
      </c>
      <c r="R191" s="918"/>
      <c r="S191" s="918"/>
      <c r="T191" s="918"/>
      <c r="U191" s="918"/>
      <c r="V191" s="918"/>
      <c r="W191" s="919"/>
      <c r="X191" s="1075" t="s">
        <v>1083</v>
      </c>
      <c r="Y191" s="1076"/>
      <c r="Z191" s="1076"/>
      <c r="AA191" s="1076"/>
      <c r="AB191" s="1076"/>
      <c r="AC191" s="1076"/>
      <c r="AD191" s="1076"/>
      <c r="AE191" s="1076"/>
      <c r="AF191" s="1076"/>
      <c r="AG191" s="1076"/>
      <c r="AH191" s="1076"/>
      <c r="AI191" s="1076"/>
      <c r="AJ191" s="1076"/>
      <c r="AK191" s="1076"/>
      <c r="AL191" s="1076"/>
      <c r="AM191" s="1076"/>
      <c r="AN191" s="1076"/>
      <c r="AO191" s="1076"/>
    </row>
    <row r="192" spans="1:41" s="921" customFormat="1" ht="9.9499999999999993" customHeight="1" thickBot="1"/>
    <row r="193" spans="1:34" s="9" customFormat="1" ht="18.75" customHeight="1" thickBot="1">
      <c r="A193" s="970" t="s">
        <v>928</v>
      </c>
      <c r="B193" s="971"/>
      <c r="C193" s="971"/>
      <c r="D193" s="971"/>
      <c r="E193" s="971"/>
      <c r="F193" s="971"/>
      <c r="G193" s="971"/>
      <c r="H193" s="971"/>
      <c r="I193" s="971"/>
      <c r="J193" s="971"/>
      <c r="K193" s="971"/>
      <c r="L193" s="971"/>
      <c r="M193" s="971"/>
      <c r="N193" s="971"/>
      <c r="O193" s="971"/>
      <c r="P193" s="971"/>
      <c r="Q193" s="971"/>
      <c r="R193" s="971"/>
      <c r="S193" s="971"/>
      <c r="T193" s="971"/>
      <c r="U193" s="971"/>
      <c r="V193" s="971"/>
      <c r="W193" s="972"/>
    </row>
    <row r="194" spans="1:34" s="9" customFormat="1" ht="9.6" customHeight="1">
      <c r="A194" s="946"/>
      <c r="B194" s="946"/>
      <c r="C194" s="946"/>
      <c r="D194" s="946"/>
      <c r="E194" s="946"/>
      <c r="F194" s="946"/>
      <c r="G194" s="946"/>
      <c r="H194" s="946"/>
      <c r="I194" s="946"/>
      <c r="J194" s="946"/>
      <c r="K194" s="946"/>
      <c r="L194" s="946"/>
      <c r="M194" s="946"/>
      <c r="N194" s="946"/>
      <c r="O194" s="946"/>
      <c r="P194" s="946"/>
      <c r="Q194" s="946"/>
      <c r="R194" s="946"/>
      <c r="S194" s="946"/>
      <c r="T194" s="946"/>
      <c r="U194" s="946"/>
      <c r="V194" s="946"/>
      <c r="W194" s="946"/>
    </row>
    <row r="195" spans="1:34" ht="19.149999999999999" customHeight="1">
      <c r="A195" s="922" t="s">
        <v>85</v>
      </c>
      <c r="B195" s="923"/>
      <c r="C195" s="939" t="s">
        <v>929</v>
      </c>
      <c r="D195" s="940"/>
      <c r="E195" s="940"/>
      <c r="F195" s="940"/>
      <c r="G195" s="940"/>
      <c r="H195" s="940"/>
      <c r="I195" s="940"/>
      <c r="J195" s="940"/>
      <c r="K195" s="940"/>
      <c r="L195" s="940"/>
      <c r="M195" s="940"/>
      <c r="N195" s="940"/>
      <c r="O195" s="940"/>
      <c r="P195" s="941"/>
      <c r="Q195" s="927">
        <f>'220.00.036'!J14</f>
        <v>0</v>
      </c>
      <c r="R195" s="927"/>
      <c r="S195" s="927"/>
      <c r="T195" s="927"/>
      <c r="U195" s="927"/>
      <c r="V195" s="927"/>
      <c r="W195" s="928"/>
      <c r="X195" s="997" t="s">
        <v>1011</v>
      </c>
      <c r="Y195" s="998"/>
      <c r="Z195" s="998"/>
      <c r="AA195" s="998"/>
      <c r="AB195" s="998"/>
      <c r="AC195" s="998"/>
      <c r="AD195" s="998"/>
      <c r="AE195" s="998"/>
      <c r="AF195" s="998"/>
      <c r="AG195" s="998"/>
      <c r="AH195" s="998"/>
    </row>
    <row r="196" spans="1:34" s="921" customFormat="1" ht="5.45" customHeight="1"/>
    <row r="197" spans="1:34" ht="19.149999999999999" customHeight="1">
      <c r="A197" s="922" t="s">
        <v>86</v>
      </c>
      <c r="B197" s="923"/>
      <c r="C197" s="939" t="s">
        <v>930</v>
      </c>
      <c r="D197" s="940"/>
      <c r="E197" s="940"/>
      <c r="F197" s="940"/>
      <c r="G197" s="940"/>
      <c r="H197" s="940"/>
      <c r="I197" s="940"/>
      <c r="J197" s="940"/>
      <c r="K197" s="940"/>
      <c r="L197" s="940"/>
      <c r="M197" s="940"/>
      <c r="N197" s="940"/>
      <c r="O197" s="940"/>
      <c r="P197" s="941"/>
      <c r="Q197" s="927">
        <f>'220.00.037'!J14</f>
        <v>0</v>
      </c>
      <c r="R197" s="927"/>
      <c r="S197" s="927"/>
      <c r="T197" s="927"/>
      <c r="U197" s="927"/>
      <c r="V197" s="927"/>
      <c r="W197" s="928"/>
      <c r="X197" s="997" t="s">
        <v>1011</v>
      </c>
      <c r="Y197" s="998"/>
      <c r="Z197" s="998"/>
      <c r="AA197" s="998"/>
      <c r="AB197" s="998"/>
      <c r="AC197" s="998"/>
      <c r="AD197" s="998"/>
      <c r="AE197" s="998"/>
      <c r="AF197" s="998"/>
      <c r="AG197" s="998"/>
      <c r="AH197" s="998"/>
    </row>
    <row r="198" spans="1:34" s="13" customFormat="1" ht="9.9499999999999993" customHeight="1" thickBot="1"/>
    <row r="199" spans="1:34" ht="18.75" customHeight="1" thickBot="1">
      <c r="A199" s="970" t="s">
        <v>1065</v>
      </c>
      <c r="B199" s="971"/>
      <c r="C199" s="971"/>
      <c r="D199" s="971"/>
      <c r="E199" s="971"/>
      <c r="F199" s="971"/>
      <c r="G199" s="971"/>
      <c r="H199" s="971"/>
      <c r="I199" s="971"/>
      <c r="J199" s="971"/>
      <c r="K199" s="971"/>
      <c r="L199" s="971"/>
      <c r="M199" s="971"/>
      <c r="N199" s="971"/>
      <c r="O199" s="971"/>
      <c r="P199" s="971"/>
      <c r="Q199" s="971"/>
      <c r="R199" s="971"/>
      <c r="S199" s="971"/>
      <c r="T199" s="971"/>
      <c r="U199" s="971"/>
      <c r="V199" s="971"/>
      <c r="W199" s="972"/>
      <c r="Y199" s="536"/>
      <c r="Z199" s="495"/>
      <c r="AA199" s="495"/>
      <c r="AB199" s="495"/>
      <c r="AC199" s="495"/>
      <c r="AD199" s="495"/>
      <c r="AE199" s="495"/>
    </row>
    <row r="200" spans="1:34" ht="9.9499999999999993" customHeight="1">
      <c r="A200" s="929"/>
      <c r="B200" s="929"/>
      <c r="C200" s="929"/>
      <c r="D200" s="929"/>
      <c r="E200" s="929"/>
      <c r="F200" s="929"/>
      <c r="G200" s="929"/>
      <c r="H200" s="929"/>
      <c r="I200" s="929"/>
      <c r="J200" s="929"/>
      <c r="K200" s="929"/>
      <c r="L200" s="929"/>
      <c r="M200" s="929"/>
      <c r="N200" s="929"/>
      <c r="O200" s="929"/>
      <c r="P200" s="929"/>
      <c r="Q200" s="929"/>
      <c r="R200" s="929"/>
      <c r="S200" s="929"/>
      <c r="T200" s="929"/>
      <c r="U200" s="929"/>
      <c r="V200" s="929"/>
      <c r="W200" s="929"/>
    </row>
    <row r="201" spans="1:34" ht="33" customHeight="1">
      <c r="A201" s="922" t="s">
        <v>87</v>
      </c>
      <c r="B201" s="930"/>
      <c r="C201" s="964" t="s">
        <v>931</v>
      </c>
      <c r="D201" s="964"/>
      <c r="E201" s="964"/>
      <c r="F201" s="964"/>
      <c r="G201" s="964"/>
      <c r="H201" s="964"/>
      <c r="I201" s="964"/>
      <c r="J201" s="964"/>
      <c r="K201" s="964"/>
      <c r="L201" s="964"/>
      <c r="M201" s="964"/>
      <c r="N201" s="964"/>
      <c r="O201" s="964"/>
      <c r="P201" s="964"/>
      <c r="Q201" s="933">
        <f>Q95-Q179+Q187+Q195-Q197</f>
        <v>23480925.432999998</v>
      </c>
      <c r="R201" s="927"/>
      <c r="S201" s="927"/>
      <c r="T201" s="927"/>
      <c r="U201" s="927"/>
      <c r="V201" s="927"/>
      <c r="W201" s="928"/>
    </row>
    <row r="202" spans="1:34" ht="9.9499999999999993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34" ht="25.15" customHeight="1">
      <c r="A203" s="922" t="s">
        <v>88</v>
      </c>
      <c r="B203" s="923"/>
      <c r="C203" s="950" t="s">
        <v>933</v>
      </c>
      <c r="D203" s="951"/>
      <c r="E203" s="951"/>
      <c r="F203" s="951"/>
      <c r="G203" s="951"/>
      <c r="H203" s="951"/>
      <c r="I203" s="951"/>
      <c r="J203" s="951"/>
      <c r="K203" s="951"/>
      <c r="L203" s="951"/>
      <c r="M203" s="951"/>
      <c r="N203" s="951"/>
      <c r="O203" s="951"/>
      <c r="P203" s="952"/>
      <c r="Q203" s="927">
        <f>'Налог.рег. к 220.04 Иностр.ист.'!H23</f>
        <v>0</v>
      </c>
      <c r="R203" s="927"/>
      <c r="S203" s="927"/>
      <c r="T203" s="927"/>
      <c r="U203" s="927"/>
      <c r="V203" s="927"/>
      <c r="W203" s="928"/>
    </row>
    <row r="204" spans="1:34" ht="10.5" customHeight="1">
      <c r="A204" s="929"/>
      <c r="B204" s="929"/>
      <c r="C204" s="929"/>
      <c r="D204" s="929"/>
      <c r="E204" s="929"/>
      <c r="F204" s="929"/>
      <c r="G204" s="929"/>
      <c r="H204" s="929"/>
      <c r="I204" s="929"/>
      <c r="J204" s="929"/>
      <c r="K204" s="929"/>
      <c r="L204" s="929"/>
      <c r="M204" s="929"/>
      <c r="N204" s="929"/>
      <c r="O204" s="929"/>
      <c r="P204" s="929"/>
      <c r="Q204" s="929"/>
      <c r="R204" s="929"/>
      <c r="S204" s="929"/>
      <c r="T204" s="929"/>
      <c r="U204" s="929"/>
      <c r="V204" s="929"/>
      <c r="W204" s="929"/>
    </row>
    <row r="205" spans="1:34" ht="38.450000000000003" customHeight="1">
      <c r="A205" s="922" t="s">
        <v>89</v>
      </c>
      <c r="B205" s="930"/>
      <c r="C205" s="931" t="s">
        <v>934</v>
      </c>
      <c r="D205" s="931"/>
      <c r="E205" s="931"/>
      <c r="F205" s="931"/>
      <c r="G205" s="931"/>
      <c r="H205" s="931"/>
      <c r="I205" s="931"/>
      <c r="J205" s="931"/>
      <c r="K205" s="931"/>
      <c r="L205" s="931"/>
      <c r="M205" s="931"/>
      <c r="N205" s="931"/>
      <c r="O205" s="931"/>
      <c r="P205" s="932"/>
      <c r="Q205" s="933">
        <f>Q207+Q209</f>
        <v>0</v>
      </c>
      <c r="R205" s="927"/>
      <c r="S205" s="927"/>
      <c r="T205" s="927"/>
      <c r="U205" s="927"/>
      <c r="V205" s="927"/>
      <c r="W205" s="928"/>
    </row>
    <row r="206" spans="1:34" ht="11.25" customHeight="1">
      <c r="A206" s="921"/>
      <c r="B206" s="921"/>
      <c r="C206" s="921"/>
      <c r="D206" s="921"/>
      <c r="E206" s="921"/>
      <c r="F206" s="921"/>
      <c r="G206" s="921"/>
      <c r="H206" s="921"/>
      <c r="I206" s="921"/>
      <c r="J206" s="921"/>
      <c r="K206" s="921"/>
      <c r="L206" s="921"/>
      <c r="M206" s="921"/>
      <c r="N206" s="921"/>
      <c r="O206" s="921"/>
      <c r="P206" s="921"/>
      <c r="Q206" s="921"/>
      <c r="R206" s="921"/>
      <c r="S206" s="921"/>
      <c r="T206" s="921"/>
      <c r="U206" s="921"/>
      <c r="V206" s="921"/>
      <c r="W206" s="921"/>
    </row>
    <row r="207" spans="1:34" s="541" customFormat="1" ht="40.9" customHeight="1">
      <c r="A207" s="913"/>
      <c r="B207" s="914"/>
      <c r="C207" s="543" t="s">
        <v>44</v>
      </c>
      <c r="D207" s="915" t="s">
        <v>935</v>
      </c>
      <c r="E207" s="916"/>
      <c r="F207" s="916"/>
      <c r="G207" s="916"/>
      <c r="H207" s="916"/>
      <c r="I207" s="916"/>
      <c r="J207" s="916"/>
      <c r="K207" s="916"/>
      <c r="L207" s="916"/>
      <c r="M207" s="916"/>
      <c r="N207" s="916"/>
      <c r="O207" s="916"/>
      <c r="P207" s="917"/>
      <c r="Q207" s="918">
        <f>'Налог.рег. к 220.03 Межд.дог.'!F14</f>
        <v>0</v>
      </c>
      <c r="R207" s="918"/>
      <c r="S207" s="918"/>
      <c r="T207" s="918"/>
      <c r="U207" s="918"/>
      <c r="V207" s="918"/>
      <c r="W207" s="919"/>
      <c r="Y207" s="542"/>
    </row>
    <row r="208" spans="1:34" s="541" customFormat="1" ht="6" customHeight="1">
      <c r="A208" s="920"/>
      <c r="B208" s="920"/>
      <c r="C208" s="920"/>
      <c r="D208" s="920"/>
      <c r="E208" s="920"/>
      <c r="F208" s="920"/>
      <c r="G208" s="920"/>
      <c r="H208" s="920"/>
      <c r="I208" s="920"/>
      <c r="J208" s="920"/>
      <c r="K208" s="920"/>
      <c r="L208" s="920"/>
      <c r="M208" s="920"/>
      <c r="N208" s="920"/>
      <c r="O208" s="920"/>
      <c r="P208" s="920"/>
      <c r="Q208" s="920"/>
      <c r="R208" s="920"/>
      <c r="S208" s="920"/>
      <c r="T208" s="920"/>
      <c r="U208" s="920"/>
      <c r="V208" s="920"/>
      <c r="W208" s="920"/>
    </row>
    <row r="209" spans="1:52" s="541" customFormat="1" ht="29.45" customHeight="1">
      <c r="A209" s="544"/>
      <c r="B209" s="544"/>
      <c r="C209" s="543" t="s">
        <v>490</v>
      </c>
      <c r="D209" s="915" t="s">
        <v>936</v>
      </c>
      <c r="E209" s="916"/>
      <c r="F209" s="916"/>
      <c r="G209" s="916"/>
      <c r="H209" s="916"/>
      <c r="I209" s="916"/>
      <c r="J209" s="916"/>
      <c r="K209" s="916"/>
      <c r="L209" s="916"/>
      <c r="M209" s="916"/>
      <c r="N209" s="916"/>
      <c r="O209" s="916"/>
      <c r="P209" s="917"/>
      <c r="Q209" s="918"/>
      <c r="R209" s="918"/>
      <c r="S209" s="918"/>
      <c r="T209" s="918"/>
      <c r="U209" s="918"/>
      <c r="V209" s="918"/>
      <c r="W209" s="919"/>
      <c r="Y209" s="542"/>
    </row>
    <row r="210" spans="1:52" ht="11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52" ht="32.450000000000003" customHeight="1">
      <c r="A211" s="922" t="s">
        <v>90</v>
      </c>
      <c r="B211" s="930"/>
      <c r="C211" s="996" t="s">
        <v>937</v>
      </c>
      <c r="D211" s="908"/>
      <c r="E211" s="908"/>
      <c r="F211" s="908"/>
      <c r="G211" s="908"/>
      <c r="H211" s="908"/>
      <c r="I211" s="908"/>
      <c r="J211" s="908"/>
      <c r="K211" s="908"/>
      <c r="L211" s="908"/>
      <c r="M211" s="908"/>
      <c r="N211" s="908"/>
      <c r="O211" s="908"/>
      <c r="P211" s="965"/>
      <c r="Q211" s="933">
        <f>Q201-Q205</f>
        <v>23480925.432999998</v>
      </c>
      <c r="R211" s="927"/>
      <c r="S211" s="927"/>
      <c r="T211" s="927"/>
      <c r="U211" s="927"/>
      <c r="V211" s="927"/>
      <c r="W211" s="928"/>
    </row>
    <row r="212" spans="1:52" ht="11.25" customHeight="1">
      <c r="A212" s="921"/>
      <c r="B212" s="921"/>
      <c r="C212" s="921"/>
      <c r="D212" s="921"/>
      <c r="E212" s="921"/>
      <c r="F212" s="921"/>
      <c r="G212" s="921"/>
      <c r="H212" s="921"/>
      <c r="I212" s="921"/>
      <c r="J212" s="921"/>
      <c r="K212" s="921"/>
      <c r="L212" s="921"/>
      <c r="M212" s="921"/>
      <c r="N212" s="921"/>
      <c r="O212" s="921"/>
      <c r="P212" s="921"/>
      <c r="Q212" s="921"/>
      <c r="R212" s="921"/>
      <c r="S212" s="921"/>
      <c r="T212" s="921"/>
      <c r="U212" s="921"/>
      <c r="V212" s="921"/>
      <c r="W212" s="921"/>
    </row>
    <row r="213" spans="1:52" ht="26.45" customHeight="1">
      <c r="A213" s="922" t="s">
        <v>498</v>
      </c>
      <c r="B213" s="930"/>
      <c r="C213" s="948" t="s">
        <v>938</v>
      </c>
      <c r="D213" s="948"/>
      <c r="E213" s="948"/>
      <c r="F213" s="948"/>
      <c r="G213" s="948"/>
      <c r="H213" s="948"/>
      <c r="I213" s="948"/>
      <c r="J213" s="948"/>
      <c r="K213" s="948"/>
      <c r="L213" s="948"/>
      <c r="M213" s="948"/>
      <c r="N213" s="948"/>
      <c r="O213" s="948"/>
      <c r="P213" s="949"/>
      <c r="Q213" s="933">
        <f>'Налог.рег. к 220.06 Прибыль КИК'!V16</f>
        <v>0</v>
      </c>
      <c r="R213" s="927"/>
      <c r="S213" s="927"/>
      <c r="T213" s="927"/>
      <c r="U213" s="927"/>
      <c r="V213" s="927"/>
      <c r="W213" s="928"/>
    </row>
    <row r="214" spans="1:52" ht="9.9499999999999993" customHeight="1">
      <c r="A214" s="929"/>
      <c r="B214" s="929"/>
      <c r="C214" s="929"/>
      <c r="D214" s="929"/>
      <c r="E214" s="929"/>
      <c r="F214" s="929"/>
      <c r="G214" s="929"/>
      <c r="H214" s="929"/>
      <c r="I214" s="929"/>
      <c r="J214" s="929"/>
      <c r="K214" s="929"/>
      <c r="L214" s="929"/>
      <c r="M214" s="929"/>
      <c r="N214" s="929"/>
      <c r="O214" s="929"/>
      <c r="P214" s="929"/>
      <c r="Q214" s="929"/>
      <c r="R214" s="929"/>
      <c r="S214" s="929"/>
      <c r="T214" s="929"/>
      <c r="U214" s="929"/>
      <c r="V214" s="929"/>
      <c r="W214" s="929"/>
    </row>
    <row r="215" spans="1:52" s="541" customFormat="1" ht="33.6" customHeight="1">
      <c r="A215" s="913"/>
      <c r="B215" s="914"/>
      <c r="C215" s="543" t="s">
        <v>44</v>
      </c>
      <c r="D215" s="915" t="s">
        <v>1153</v>
      </c>
      <c r="E215" s="916"/>
      <c r="F215" s="916"/>
      <c r="G215" s="916"/>
      <c r="H215" s="916"/>
      <c r="I215" s="916"/>
      <c r="J215" s="916"/>
      <c r="K215" s="916"/>
      <c r="L215" s="916"/>
      <c r="M215" s="916"/>
      <c r="N215" s="916"/>
      <c r="O215" s="916"/>
      <c r="P215" s="917"/>
      <c r="Q215" s="918"/>
      <c r="R215" s="918"/>
      <c r="S215" s="918"/>
      <c r="T215" s="918"/>
      <c r="U215" s="918"/>
      <c r="V215" s="918"/>
      <c r="W215" s="919"/>
      <c r="Y215" s="542"/>
    </row>
    <row r="216" spans="1:52" s="541" customFormat="1" ht="6" customHeight="1">
      <c r="A216" s="920"/>
      <c r="B216" s="920"/>
      <c r="C216" s="920"/>
      <c r="D216" s="920"/>
      <c r="E216" s="920"/>
      <c r="F216" s="920"/>
      <c r="G216" s="920"/>
      <c r="H216" s="920"/>
      <c r="I216" s="920"/>
      <c r="J216" s="920"/>
      <c r="K216" s="920"/>
      <c r="L216" s="920"/>
      <c r="M216" s="920"/>
      <c r="N216" s="920"/>
      <c r="O216" s="920"/>
      <c r="P216" s="920"/>
      <c r="Q216" s="920"/>
      <c r="R216" s="920"/>
      <c r="S216" s="920"/>
      <c r="T216" s="920"/>
      <c r="U216" s="920"/>
      <c r="V216" s="920"/>
      <c r="W216" s="920"/>
    </row>
    <row r="217" spans="1:52" s="541" customFormat="1" ht="29.45" customHeight="1">
      <c r="A217" s="544"/>
      <c r="B217" s="544"/>
      <c r="C217" s="543" t="s">
        <v>490</v>
      </c>
      <c r="D217" s="915" t="s">
        <v>1154</v>
      </c>
      <c r="E217" s="916"/>
      <c r="F217" s="916"/>
      <c r="G217" s="916"/>
      <c r="H217" s="916"/>
      <c r="I217" s="916"/>
      <c r="J217" s="916"/>
      <c r="K217" s="916"/>
      <c r="L217" s="916"/>
      <c r="M217" s="916"/>
      <c r="N217" s="916"/>
      <c r="O217" s="916"/>
      <c r="P217" s="917"/>
      <c r="Q217" s="918"/>
      <c r="R217" s="918"/>
      <c r="S217" s="918"/>
      <c r="T217" s="918"/>
      <c r="U217" s="918"/>
      <c r="V217" s="918"/>
      <c r="W217" s="919"/>
      <c r="Y217" s="542"/>
    </row>
    <row r="218" spans="1:52" ht="9.9499999999999993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52" ht="27" customHeight="1">
      <c r="A219" s="922" t="s">
        <v>499</v>
      </c>
      <c r="B219" s="930"/>
      <c r="C219" s="940" t="s">
        <v>1155</v>
      </c>
      <c r="D219" s="940"/>
      <c r="E219" s="940"/>
      <c r="F219" s="940"/>
      <c r="G219" s="940"/>
      <c r="H219" s="940"/>
      <c r="I219" s="940"/>
      <c r="J219" s="940"/>
      <c r="K219" s="940"/>
      <c r="L219" s="940"/>
      <c r="M219" s="940"/>
      <c r="N219" s="940"/>
      <c r="O219" s="940"/>
      <c r="P219" s="941"/>
      <c r="Q219" s="933">
        <f>Q215-Q227</f>
        <v>0</v>
      </c>
      <c r="R219" s="927"/>
      <c r="S219" s="927"/>
      <c r="T219" s="927"/>
      <c r="U219" s="927"/>
      <c r="V219" s="927"/>
      <c r="W219" s="928"/>
    </row>
    <row r="220" spans="1:52" ht="9.9499999999999993" customHeight="1">
      <c r="A220" s="929"/>
      <c r="B220" s="929"/>
      <c r="C220" s="929"/>
      <c r="D220" s="929"/>
      <c r="E220" s="929"/>
      <c r="F220" s="929"/>
      <c r="G220" s="929"/>
      <c r="H220" s="929"/>
      <c r="I220" s="929"/>
      <c r="J220" s="929"/>
      <c r="K220" s="929"/>
      <c r="L220" s="929"/>
      <c r="M220" s="929"/>
      <c r="N220" s="929"/>
      <c r="O220" s="929"/>
      <c r="P220" s="929"/>
      <c r="Q220" s="929"/>
      <c r="R220" s="929"/>
      <c r="S220" s="929"/>
      <c r="T220" s="929"/>
      <c r="U220" s="929"/>
      <c r="V220" s="929"/>
      <c r="W220" s="929"/>
    </row>
    <row r="221" spans="1:52" ht="53.45" customHeight="1">
      <c r="A221" s="922" t="s">
        <v>500</v>
      </c>
      <c r="B221" s="930"/>
      <c r="C221" s="948" t="s">
        <v>939</v>
      </c>
      <c r="D221" s="948"/>
      <c r="E221" s="948"/>
      <c r="F221" s="948"/>
      <c r="G221" s="948"/>
      <c r="H221" s="948"/>
      <c r="I221" s="948"/>
      <c r="J221" s="948"/>
      <c r="K221" s="948"/>
      <c r="L221" s="948"/>
      <c r="M221" s="948"/>
      <c r="N221" s="948"/>
      <c r="O221" s="948"/>
      <c r="P221" s="949"/>
      <c r="Q221" s="933">
        <f>'220.00.002'!F13+'220.00.002'!F16</f>
        <v>0</v>
      </c>
      <c r="R221" s="927"/>
      <c r="S221" s="927"/>
      <c r="T221" s="927"/>
      <c r="U221" s="927"/>
      <c r="V221" s="927"/>
      <c r="W221" s="928"/>
    </row>
    <row r="222" spans="1:52" ht="9.9499999999999993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52" ht="36.75" customHeight="1">
      <c r="A223" s="922" t="s">
        <v>501</v>
      </c>
      <c r="B223" s="930"/>
      <c r="C223" s="948" t="s">
        <v>1066</v>
      </c>
      <c r="D223" s="948"/>
      <c r="E223" s="948"/>
      <c r="F223" s="948"/>
      <c r="G223" s="948"/>
      <c r="H223" s="948"/>
      <c r="I223" s="948"/>
      <c r="J223" s="948"/>
      <c r="K223" s="948"/>
      <c r="L223" s="948"/>
      <c r="M223" s="948"/>
      <c r="N223" s="948"/>
      <c r="O223" s="948"/>
      <c r="P223" s="949"/>
      <c r="Q223" s="933">
        <f>IF(Q219&lt;0,Q219+Q221+'220.00.023 ФНО 220.02'!M84,Q221+'220.00.023 ФНО 220.02'!M84)</f>
        <v>0</v>
      </c>
      <c r="R223" s="927"/>
      <c r="S223" s="927"/>
      <c r="T223" s="927"/>
      <c r="U223" s="927"/>
      <c r="V223" s="927"/>
      <c r="W223" s="928"/>
      <c r="X223" s="537"/>
      <c r="Y223" s="1060" t="s">
        <v>1165</v>
      </c>
      <c r="Z223" s="1060"/>
      <c r="AA223" s="1060"/>
      <c r="AB223" s="1060"/>
      <c r="AC223" s="1060"/>
      <c r="AD223" s="1060"/>
      <c r="AE223" s="1060"/>
      <c r="AF223" s="1060"/>
      <c r="AG223" s="1060"/>
      <c r="AH223" s="1060"/>
      <c r="AI223" s="1060"/>
      <c r="AJ223" s="1060"/>
      <c r="AK223" s="1060"/>
      <c r="AL223" s="1060"/>
      <c r="AM223" s="1060"/>
      <c r="AN223" s="1060"/>
      <c r="AO223" s="1060"/>
      <c r="AP223" s="1060"/>
      <c r="AQ223" s="1060"/>
      <c r="AR223" s="1060"/>
      <c r="AS223" s="1060"/>
      <c r="AT223" s="1060"/>
      <c r="AU223" s="1060"/>
      <c r="AV223" s="1060"/>
      <c r="AW223" s="1060"/>
      <c r="AX223" s="1060"/>
      <c r="AY223" s="1060"/>
      <c r="AZ223" s="1060"/>
    </row>
    <row r="224" spans="1:52" ht="9.9499999999999993" customHeight="1">
      <c r="A224" s="929"/>
      <c r="B224" s="929"/>
      <c r="C224" s="929"/>
      <c r="D224" s="929"/>
      <c r="E224" s="929"/>
      <c r="F224" s="929"/>
      <c r="G224" s="929"/>
      <c r="H224" s="929"/>
      <c r="I224" s="929"/>
      <c r="J224" s="929"/>
      <c r="K224" s="929"/>
      <c r="L224" s="929"/>
      <c r="M224" s="929"/>
      <c r="N224" s="929"/>
      <c r="O224" s="929"/>
      <c r="P224" s="929"/>
      <c r="Q224" s="929"/>
      <c r="R224" s="929"/>
      <c r="S224" s="929"/>
      <c r="T224" s="929"/>
      <c r="U224" s="929"/>
      <c r="V224" s="929"/>
      <c r="W224" s="929"/>
    </row>
    <row r="225" spans="1:23" ht="24" customHeight="1">
      <c r="A225" s="13"/>
      <c r="B225" s="13"/>
      <c r="C225" s="828" t="s">
        <v>10</v>
      </c>
      <c r="D225" s="948" t="s">
        <v>940</v>
      </c>
      <c r="E225" s="948"/>
      <c r="F225" s="948"/>
      <c r="G225" s="948"/>
      <c r="H225" s="948"/>
      <c r="I225" s="948"/>
      <c r="J225" s="948"/>
      <c r="K225" s="948"/>
      <c r="L225" s="948"/>
      <c r="M225" s="948"/>
      <c r="N225" s="948"/>
      <c r="O225" s="948"/>
      <c r="P225" s="949"/>
      <c r="Q225" s="933"/>
      <c r="R225" s="927"/>
      <c r="S225" s="927"/>
      <c r="T225" s="927"/>
      <c r="U225" s="927"/>
      <c r="V225" s="927"/>
      <c r="W225" s="928"/>
    </row>
    <row r="226" spans="1:23" ht="9.9499999999999993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9.45" customHeight="1">
      <c r="A227" s="7"/>
      <c r="B227" s="7"/>
      <c r="C227" s="829" t="s">
        <v>11</v>
      </c>
      <c r="D227" s="948" t="s">
        <v>1067</v>
      </c>
      <c r="E227" s="948"/>
      <c r="F227" s="948"/>
      <c r="G227" s="948"/>
      <c r="H227" s="948"/>
      <c r="I227" s="948"/>
      <c r="J227" s="948"/>
      <c r="K227" s="948"/>
      <c r="L227" s="948"/>
      <c r="M227" s="948"/>
      <c r="N227" s="948"/>
      <c r="O227" s="948"/>
      <c r="P227" s="949"/>
      <c r="Q227" s="953"/>
      <c r="R227" s="954"/>
      <c r="S227" s="954"/>
      <c r="T227" s="954"/>
      <c r="U227" s="954"/>
      <c r="V227" s="954"/>
      <c r="W227" s="955"/>
    </row>
    <row r="228" spans="1:23" ht="9.9499999999999993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7" customHeight="1">
      <c r="A229" s="922" t="s">
        <v>941</v>
      </c>
      <c r="B229" s="930"/>
      <c r="C229" s="951" t="s">
        <v>497</v>
      </c>
      <c r="D229" s="948"/>
      <c r="E229" s="948"/>
      <c r="F229" s="948"/>
      <c r="G229" s="948"/>
      <c r="H229" s="948"/>
      <c r="I229" s="948"/>
      <c r="J229" s="948"/>
      <c r="K229" s="948"/>
      <c r="L229" s="948"/>
      <c r="M229" s="948"/>
      <c r="N229" s="948"/>
      <c r="O229" s="948"/>
      <c r="P229" s="949"/>
      <c r="Q229" s="933">
        <f>Q231+Q233</f>
        <v>0</v>
      </c>
      <c r="R229" s="927"/>
      <c r="S229" s="927"/>
      <c r="T229" s="927"/>
      <c r="U229" s="927"/>
      <c r="V229" s="927"/>
      <c r="W229" s="928"/>
    </row>
    <row r="230" spans="1:23" ht="9.9499999999999993" customHeight="1">
      <c r="A230" s="13"/>
      <c r="B230" s="13"/>
      <c r="C230" s="947"/>
      <c r="D230" s="947"/>
      <c r="E230" s="947"/>
      <c r="F230" s="947"/>
      <c r="G230" s="947"/>
      <c r="H230" s="947"/>
      <c r="I230" s="947"/>
      <c r="J230" s="947"/>
      <c r="K230" s="947"/>
      <c r="L230" s="947"/>
      <c r="M230" s="947"/>
      <c r="N230" s="947"/>
      <c r="O230" s="947"/>
      <c r="P230" s="947"/>
      <c r="Q230" s="947"/>
      <c r="R230" s="947"/>
      <c r="S230" s="947"/>
      <c r="T230" s="947"/>
      <c r="U230" s="947"/>
      <c r="V230" s="947"/>
      <c r="W230" s="947"/>
    </row>
    <row r="231" spans="1:23" ht="24" customHeight="1">
      <c r="A231" s="13"/>
      <c r="B231" s="13"/>
      <c r="C231" s="828" t="s">
        <v>44</v>
      </c>
      <c r="D231" s="948" t="s">
        <v>1068</v>
      </c>
      <c r="E231" s="948"/>
      <c r="F231" s="948"/>
      <c r="G231" s="948"/>
      <c r="H231" s="948"/>
      <c r="I231" s="948"/>
      <c r="J231" s="948"/>
      <c r="K231" s="948"/>
      <c r="L231" s="948"/>
      <c r="M231" s="948"/>
      <c r="N231" s="948"/>
      <c r="O231" s="948"/>
      <c r="P231" s="949"/>
      <c r="Q231" s="933">
        <f>'220.00.046 А'!E43</f>
        <v>0</v>
      </c>
      <c r="R231" s="927"/>
      <c r="S231" s="927"/>
      <c r="T231" s="927"/>
      <c r="U231" s="927"/>
      <c r="V231" s="927"/>
      <c r="W231" s="928"/>
    </row>
    <row r="232" spans="1:23" ht="9.9499999999999993" customHeight="1">
      <c r="A232" s="13"/>
      <c r="B232" s="13"/>
      <c r="C232" s="947"/>
      <c r="D232" s="947"/>
      <c r="E232" s="947"/>
      <c r="F232" s="947"/>
      <c r="G232" s="947"/>
      <c r="H232" s="947"/>
      <c r="I232" s="947"/>
      <c r="J232" s="947"/>
      <c r="K232" s="947"/>
      <c r="L232" s="947"/>
      <c r="M232" s="947"/>
      <c r="N232" s="947"/>
      <c r="O232" s="947"/>
      <c r="P232" s="947"/>
      <c r="Q232" s="947"/>
      <c r="R232" s="947"/>
      <c r="S232" s="947"/>
      <c r="T232" s="947"/>
      <c r="U232" s="947"/>
      <c r="V232" s="947"/>
      <c r="W232" s="947"/>
    </row>
    <row r="233" spans="1:23" ht="27.6" customHeight="1">
      <c r="A233" s="13"/>
      <c r="B233" s="13"/>
      <c r="C233" s="829" t="s">
        <v>46</v>
      </c>
      <c r="D233" s="948" t="s">
        <v>1069</v>
      </c>
      <c r="E233" s="948"/>
      <c r="F233" s="948"/>
      <c r="G233" s="948"/>
      <c r="H233" s="948"/>
      <c r="I233" s="948"/>
      <c r="J233" s="948"/>
      <c r="K233" s="948"/>
      <c r="L233" s="948"/>
      <c r="M233" s="948"/>
      <c r="N233" s="948"/>
      <c r="O233" s="948"/>
      <c r="P233" s="949"/>
      <c r="Q233" s="933">
        <f>'220.00.046 В'!E13</f>
        <v>0</v>
      </c>
      <c r="R233" s="927"/>
      <c r="S233" s="927"/>
      <c r="T233" s="927"/>
      <c r="U233" s="927"/>
      <c r="V233" s="927"/>
      <c r="W233" s="928"/>
    </row>
    <row r="234" spans="1:23" ht="9.9499999999999993" customHeight="1">
      <c r="A234" s="14"/>
      <c r="B234" s="14"/>
      <c r="C234" s="947"/>
      <c r="D234" s="947"/>
      <c r="E234" s="947"/>
      <c r="F234" s="947"/>
      <c r="G234" s="947"/>
      <c r="H234" s="947"/>
      <c r="I234" s="947"/>
      <c r="J234" s="947"/>
      <c r="K234" s="947"/>
      <c r="L234" s="947"/>
      <c r="M234" s="947"/>
      <c r="N234" s="947"/>
      <c r="O234" s="947"/>
      <c r="P234" s="947"/>
      <c r="Q234" s="947"/>
      <c r="R234" s="947"/>
      <c r="S234" s="947"/>
      <c r="T234" s="947"/>
      <c r="U234" s="947"/>
      <c r="V234" s="947"/>
      <c r="W234" s="947"/>
    </row>
    <row r="235" spans="1:23" ht="26.45" customHeight="1">
      <c r="A235" s="922" t="s">
        <v>946</v>
      </c>
      <c r="B235" s="930"/>
      <c r="C235" s="948" t="s">
        <v>1070</v>
      </c>
      <c r="D235" s="948"/>
      <c r="E235" s="948"/>
      <c r="F235" s="948"/>
      <c r="G235" s="948"/>
      <c r="H235" s="948"/>
      <c r="I235" s="948"/>
      <c r="J235" s="948"/>
      <c r="K235" s="948"/>
      <c r="L235" s="948"/>
      <c r="M235" s="948"/>
      <c r="N235" s="948"/>
      <c r="O235" s="948"/>
      <c r="P235" s="949"/>
      <c r="Q235" s="933">
        <f>Q211-Q229</f>
        <v>23480925.432999998</v>
      </c>
      <c r="R235" s="927"/>
      <c r="S235" s="927"/>
      <c r="T235" s="927"/>
      <c r="U235" s="927"/>
      <c r="V235" s="927"/>
      <c r="W235" s="928"/>
    </row>
    <row r="236" spans="1:23" ht="9.9499999999999993" customHeight="1">
      <c r="A236" s="8"/>
      <c r="B236" s="8"/>
      <c r="C236" s="947"/>
      <c r="D236" s="947"/>
      <c r="E236" s="947"/>
      <c r="F236" s="947"/>
      <c r="G236" s="947"/>
      <c r="H236" s="947"/>
      <c r="I236" s="947"/>
      <c r="J236" s="947"/>
      <c r="K236" s="947"/>
      <c r="L236" s="947"/>
      <c r="M236" s="947"/>
      <c r="N236" s="947"/>
      <c r="O236" s="947"/>
      <c r="P236" s="947"/>
      <c r="Q236" s="947"/>
      <c r="R236" s="947"/>
      <c r="S236" s="947"/>
      <c r="T236" s="947"/>
      <c r="U236" s="947"/>
      <c r="V236" s="947"/>
      <c r="W236" s="947"/>
    </row>
    <row r="237" spans="1:23" ht="16.5" customHeight="1">
      <c r="A237" s="922" t="s">
        <v>947</v>
      </c>
      <c r="B237" s="930"/>
      <c r="C237" s="948" t="s">
        <v>91</v>
      </c>
      <c r="D237" s="948"/>
      <c r="E237" s="948"/>
      <c r="F237" s="948"/>
      <c r="G237" s="948"/>
      <c r="H237" s="948"/>
      <c r="I237" s="948"/>
      <c r="J237" s="948"/>
      <c r="K237" s="948"/>
      <c r="L237" s="948"/>
      <c r="M237" s="948"/>
      <c r="N237" s="948"/>
      <c r="O237" s="948"/>
      <c r="P237" s="949"/>
      <c r="Q237" s="933"/>
      <c r="R237" s="927"/>
      <c r="S237" s="927"/>
      <c r="T237" s="927"/>
      <c r="U237" s="927"/>
      <c r="V237" s="927"/>
      <c r="W237" s="928"/>
    </row>
    <row r="238" spans="1:23" ht="9.9499999999999993" customHeight="1">
      <c r="A238" s="929"/>
      <c r="B238" s="929"/>
      <c r="C238" s="929"/>
      <c r="D238" s="929"/>
      <c r="E238" s="929"/>
      <c r="F238" s="929"/>
      <c r="G238" s="929"/>
      <c r="H238" s="929"/>
      <c r="I238" s="929"/>
      <c r="J238" s="929"/>
      <c r="K238" s="929"/>
      <c r="L238" s="929"/>
      <c r="M238" s="929"/>
      <c r="N238" s="929"/>
      <c r="O238" s="929"/>
      <c r="P238" s="929"/>
      <c r="Q238" s="929"/>
      <c r="R238" s="929"/>
      <c r="S238" s="929"/>
      <c r="T238" s="929"/>
      <c r="U238" s="929"/>
      <c r="V238" s="929"/>
      <c r="W238" s="929"/>
    </row>
    <row r="239" spans="1:23" ht="51" customHeight="1">
      <c r="A239" s="922" t="s">
        <v>948</v>
      </c>
      <c r="B239" s="930"/>
      <c r="C239" s="925" t="s">
        <v>949</v>
      </c>
      <c r="D239" s="948"/>
      <c r="E239" s="948"/>
      <c r="F239" s="948"/>
      <c r="G239" s="948"/>
      <c r="H239" s="948"/>
      <c r="I239" s="948"/>
      <c r="J239" s="948"/>
      <c r="K239" s="948"/>
      <c r="L239" s="948"/>
      <c r="M239" s="948"/>
      <c r="N239" s="948"/>
      <c r="O239" s="948"/>
      <c r="P239" s="949"/>
      <c r="Q239" s="933">
        <f>Q235-Q237</f>
        <v>23480925.432999998</v>
      </c>
      <c r="R239" s="927"/>
      <c r="S239" s="927"/>
      <c r="T239" s="927"/>
      <c r="U239" s="927"/>
      <c r="V239" s="927"/>
      <c r="W239" s="928"/>
    </row>
    <row r="240" spans="1:23" ht="9.9499999999999993" customHeight="1" thickBot="1">
      <c r="A240" s="929"/>
      <c r="B240" s="929"/>
      <c r="C240" s="929"/>
      <c r="D240" s="929"/>
      <c r="E240" s="929"/>
      <c r="F240" s="929"/>
      <c r="G240" s="929"/>
      <c r="H240" s="929"/>
      <c r="I240" s="929"/>
      <c r="J240" s="929"/>
      <c r="K240" s="929"/>
      <c r="L240" s="929"/>
      <c r="M240" s="929"/>
      <c r="N240" s="929"/>
      <c r="O240" s="929"/>
      <c r="P240" s="929"/>
      <c r="Q240" s="929"/>
      <c r="R240" s="929"/>
      <c r="S240" s="929"/>
      <c r="T240" s="929"/>
      <c r="U240" s="929"/>
      <c r="V240" s="929"/>
      <c r="W240" s="929"/>
    </row>
    <row r="241" spans="1:23" ht="18.75" customHeight="1" thickBot="1">
      <c r="A241" s="1065" t="s">
        <v>92</v>
      </c>
      <c r="B241" s="1066"/>
      <c r="C241" s="1066"/>
      <c r="D241" s="1066"/>
      <c r="E241" s="1066"/>
      <c r="F241" s="1066"/>
      <c r="G241" s="1066"/>
      <c r="H241" s="1066"/>
      <c r="I241" s="1066"/>
      <c r="J241" s="1066"/>
      <c r="K241" s="1066"/>
      <c r="L241" s="1066"/>
      <c r="M241" s="1066"/>
      <c r="N241" s="1066"/>
      <c r="O241" s="1066"/>
      <c r="P241" s="1066"/>
      <c r="Q241" s="1066"/>
      <c r="R241" s="1066"/>
      <c r="S241" s="1066"/>
      <c r="T241" s="1066"/>
      <c r="U241" s="1066"/>
      <c r="V241" s="1066"/>
      <c r="W241" s="1067"/>
    </row>
    <row r="242" spans="1:23" s="2" customFormat="1" ht="9.9499999999999993" customHeight="1" thickBot="1">
      <c r="A242" s="956"/>
      <c r="B242" s="956"/>
      <c r="C242" s="956"/>
      <c r="D242" s="956"/>
      <c r="E242" s="956"/>
      <c r="F242" s="956"/>
      <c r="G242" s="956"/>
      <c r="H242" s="956"/>
      <c r="I242" s="956"/>
      <c r="J242" s="956"/>
      <c r="K242" s="956"/>
      <c r="L242" s="956"/>
      <c r="M242" s="956"/>
      <c r="N242" s="956"/>
      <c r="O242" s="956"/>
      <c r="P242" s="956"/>
      <c r="Q242" s="956"/>
      <c r="R242" s="956"/>
      <c r="S242" s="956"/>
      <c r="T242" s="956"/>
      <c r="U242" s="956"/>
      <c r="V242" s="956"/>
      <c r="W242" s="956"/>
    </row>
    <row r="243" spans="1:23" s="2" customFormat="1" ht="28.5" customHeight="1" thickBot="1">
      <c r="A243" s="922" t="s">
        <v>951</v>
      </c>
      <c r="B243" s="930"/>
      <c r="C243" s="910" t="s">
        <v>93</v>
      </c>
      <c r="D243" s="911"/>
      <c r="E243" s="911"/>
      <c r="F243" s="911"/>
      <c r="G243" s="911"/>
      <c r="H243" s="911"/>
      <c r="I243" s="911"/>
      <c r="J243" s="911"/>
      <c r="K243" s="911"/>
      <c r="L243" s="911"/>
      <c r="M243" s="911"/>
      <c r="N243" s="911"/>
      <c r="O243" s="911"/>
      <c r="P243" s="911"/>
      <c r="Q243" s="911"/>
      <c r="R243" s="911"/>
      <c r="S243" s="911"/>
      <c r="T243" s="911"/>
      <c r="U243" s="1062">
        <v>0.1</v>
      </c>
      <c r="V243" s="1063"/>
      <c r="W243" s="1064"/>
    </row>
    <row r="244" spans="1:23" s="2" customFormat="1" ht="9.9499999999999993" customHeight="1">
      <c r="A244" s="956"/>
      <c r="B244" s="956"/>
      <c r="C244" s="956"/>
      <c r="D244" s="956"/>
      <c r="E244" s="956"/>
      <c r="F244" s="956"/>
      <c r="G244" s="956"/>
      <c r="H244" s="956"/>
      <c r="I244" s="956"/>
      <c r="J244" s="956"/>
      <c r="K244" s="956"/>
      <c r="L244" s="956"/>
      <c r="M244" s="956"/>
      <c r="N244" s="956"/>
      <c r="O244" s="956"/>
      <c r="P244" s="956"/>
      <c r="Q244" s="956"/>
      <c r="R244" s="956"/>
      <c r="S244" s="956"/>
      <c r="T244" s="956"/>
      <c r="U244" s="956"/>
      <c r="V244" s="956"/>
      <c r="W244" s="956"/>
    </row>
    <row r="245" spans="1:23" s="2" customFormat="1" ht="28.5" customHeight="1">
      <c r="A245" s="922" t="s">
        <v>952</v>
      </c>
      <c r="B245" s="930"/>
      <c r="C245" s="993" t="s">
        <v>950</v>
      </c>
      <c r="D245" s="994"/>
      <c r="E245" s="994"/>
      <c r="F245" s="994"/>
      <c r="G245" s="994"/>
      <c r="H245" s="994"/>
      <c r="I245" s="994"/>
      <c r="J245" s="994"/>
      <c r="K245" s="994"/>
      <c r="L245" s="994"/>
      <c r="M245" s="994"/>
      <c r="N245" s="994"/>
      <c r="O245" s="994"/>
      <c r="P245" s="995"/>
      <c r="Q245" s="936">
        <f>Q239*U243</f>
        <v>2348092.5433</v>
      </c>
      <c r="R245" s="937"/>
      <c r="S245" s="937"/>
      <c r="T245" s="937"/>
      <c r="U245" s="937"/>
      <c r="V245" s="937"/>
      <c r="W245" s="938"/>
    </row>
    <row r="246" spans="1:23" s="2" customFormat="1" ht="9.9499999999999993" customHeight="1">
      <c r="A246" s="956"/>
      <c r="B246" s="956"/>
      <c r="C246" s="956"/>
      <c r="D246" s="956"/>
      <c r="E246" s="956"/>
      <c r="F246" s="956"/>
      <c r="G246" s="956"/>
      <c r="H246" s="956"/>
      <c r="I246" s="956"/>
      <c r="J246" s="956"/>
      <c r="K246" s="956"/>
      <c r="L246" s="956"/>
      <c r="M246" s="956"/>
      <c r="N246" s="956"/>
      <c r="O246" s="956"/>
      <c r="P246" s="956"/>
      <c r="Q246" s="956"/>
      <c r="R246" s="956"/>
      <c r="S246" s="956"/>
      <c r="T246" s="956"/>
      <c r="U246" s="956"/>
      <c r="V246" s="956"/>
      <c r="W246" s="956"/>
    </row>
    <row r="247" spans="1:23" s="2" customFormat="1" ht="29.25" customHeight="1">
      <c r="A247" s="922" t="s">
        <v>1071</v>
      </c>
      <c r="B247" s="930"/>
      <c r="C247" s="934" t="s">
        <v>1158</v>
      </c>
      <c r="D247" s="934"/>
      <c r="E247" s="934"/>
      <c r="F247" s="934"/>
      <c r="G247" s="934"/>
      <c r="H247" s="934"/>
      <c r="I247" s="934"/>
      <c r="J247" s="934"/>
      <c r="K247" s="934"/>
      <c r="L247" s="934"/>
      <c r="M247" s="934"/>
      <c r="N247" s="934"/>
      <c r="O247" s="934"/>
      <c r="P247" s="935"/>
      <c r="Q247" s="936">
        <f>Q245-Q249-Q251-Q253-Q255-Q257-Q259</f>
        <v>2348092.5433</v>
      </c>
      <c r="R247" s="937"/>
      <c r="S247" s="937"/>
      <c r="T247" s="937"/>
      <c r="U247" s="937"/>
      <c r="V247" s="937"/>
      <c r="W247" s="938"/>
    </row>
    <row r="248" spans="1:23" s="2" customFormat="1" ht="9.9499999999999993" customHeight="1">
      <c r="A248" s="992"/>
      <c r="B248" s="992"/>
      <c r="C248" s="992"/>
      <c r="D248" s="992"/>
      <c r="E248" s="992"/>
      <c r="F248" s="992"/>
      <c r="G248" s="992"/>
      <c r="H248" s="992"/>
      <c r="I248" s="992"/>
      <c r="J248" s="992"/>
      <c r="K248" s="992"/>
      <c r="L248" s="992"/>
      <c r="M248" s="992"/>
      <c r="N248" s="992"/>
      <c r="O248" s="992"/>
      <c r="P248" s="992"/>
      <c r="Q248" s="992"/>
      <c r="R248" s="992"/>
      <c r="S248" s="992"/>
      <c r="T248" s="992"/>
      <c r="U248" s="992"/>
      <c r="V248" s="992"/>
      <c r="W248" s="992"/>
    </row>
    <row r="249" spans="1:23" s="2" customFormat="1" ht="29.25" customHeight="1">
      <c r="A249" s="956"/>
      <c r="B249" s="957"/>
      <c r="C249" s="830" t="s">
        <v>44</v>
      </c>
      <c r="D249" s="958" t="s">
        <v>992</v>
      </c>
      <c r="E249" s="934"/>
      <c r="F249" s="934"/>
      <c r="G249" s="934"/>
      <c r="H249" s="934"/>
      <c r="I249" s="934"/>
      <c r="J249" s="934"/>
      <c r="K249" s="934"/>
      <c r="L249" s="934"/>
      <c r="M249" s="934"/>
      <c r="N249" s="934"/>
      <c r="O249" s="934"/>
      <c r="P249" s="935"/>
      <c r="Q249" s="959">
        <f>'Налог.рег. к 220.04 Иностр.ист.'!I24</f>
        <v>0</v>
      </c>
      <c r="R249" s="960"/>
      <c r="S249" s="960"/>
      <c r="T249" s="960"/>
      <c r="U249" s="960"/>
      <c r="V249" s="960"/>
      <c r="W249" s="961"/>
    </row>
    <row r="250" spans="1:23" s="2" customFormat="1" ht="9.9499999999999993" customHeight="1">
      <c r="A250" s="956"/>
      <c r="B250" s="956"/>
      <c r="C250" s="956"/>
      <c r="D250" s="956"/>
      <c r="E250" s="956"/>
      <c r="F250" s="956"/>
      <c r="G250" s="956"/>
      <c r="H250" s="956"/>
      <c r="I250" s="956"/>
      <c r="J250" s="956"/>
      <c r="K250" s="956"/>
      <c r="L250" s="956"/>
      <c r="M250" s="956"/>
      <c r="N250" s="956"/>
      <c r="O250" s="956"/>
      <c r="P250" s="956"/>
      <c r="Q250" s="956"/>
      <c r="R250" s="956"/>
      <c r="S250" s="956"/>
      <c r="T250" s="956"/>
      <c r="U250" s="956"/>
      <c r="V250" s="956"/>
      <c r="W250" s="956"/>
    </row>
    <row r="251" spans="1:23" s="2" customFormat="1" ht="24.6" customHeight="1">
      <c r="A251" s="396"/>
      <c r="B251" s="396"/>
      <c r="C251" s="830" t="s">
        <v>490</v>
      </c>
      <c r="D251" s="1061" t="s">
        <v>1072</v>
      </c>
      <c r="E251" s="1027"/>
      <c r="F251" s="1027"/>
      <c r="G251" s="1027"/>
      <c r="H251" s="1027"/>
      <c r="I251" s="1027"/>
      <c r="J251" s="1027"/>
      <c r="K251" s="1027"/>
      <c r="L251" s="1027"/>
      <c r="M251" s="1027"/>
      <c r="N251" s="1027"/>
      <c r="O251" s="1027"/>
      <c r="P251" s="1027"/>
      <c r="Q251" s="1018">
        <f>'Налог.рег. к 220.06 Прибыль КИК'!Y17</f>
        <v>0</v>
      </c>
      <c r="R251" s="984"/>
      <c r="S251" s="984"/>
      <c r="T251" s="984"/>
      <c r="U251" s="984"/>
      <c r="V251" s="984"/>
      <c r="W251" s="985"/>
    </row>
    <row r="252" spans="1:23" s="2" customFormat="1" ht="9.6" customHeight="1">
      <c r="A252" s="956"/>
      <c r="B252" s="956"/>
      <c r="C252" s="956"/>
      <c r="D252" s="956"/>
      <c r="E252" s="956"/>
      <c r="F252" s="956"/>
      <c r="G252" s="956"/>
      <c r="H252" s="956"/>
      <c r="I252" s="956"/>
      <c r="J252" s="956"/>
      <c r="K252" s="956"/>
      <c r="L252" s="956"/>
      <c r="M252" s="956"/>
      <c r="N252" s="956"/>
      <c r="O252" s="956"/>
      <c r="P252" s="956"/>
      <c r="Q252" s="956"/>
      <c r="R252" s="956"/>
      <c r="S252" s="956"/>
      <c r="T252" s="956"/>
      <c r="U252" s="956"/>
      <c r="V252" s="956"/>
      <c r="W252" s="956"/>
    </row>
    <row r="253" spans="1:23" s="2" customFormat="1" ht="24" customHeight="1">
      <c r="A253" s="956"/>
      <c r="B253" s="957"/>
      <c r="C253" s="830" t="s">
        <v>496</v>
      </c>
      <c r="D253" s="958" t="s">
        <v>94</v>
      </c>
      <c r="E253" s="934"/>
      <c r="F253" s="934"/>
      <c r="G253" s="934"/>
      <c r="H253" s="934"/>
      <c r="I253" s="934"/>
      <c r="J253" s="934"/>
      <c r="K253" s="934"/>
      <c r="L253" s="934"/>
      <c r="M253" s="934"/>
      <c r="N253" s="934"/>
      <c r="O253" s="934"/>
      <c r="P253" s="935"/>
      <c r="Q253" s="959">
        <f>'220.00.010.Дивиденды'!F21</f>
        <v>0</v>
      </c>
      <c r="R253" s="960"/>
      <c r="S253" s="960"/>
      <c r="T253" s="960"/>
      <c r="U253" s="960"/>
      <c r="V253" s="960"/>
      <c r="W253" s="961"/>
    </row>
    <row r="254" spans="1:23" s="2" customFormat="1" ht="9.9499999999999993" customHeight="1">
      <c r="A254" s="956"/>
      <c r="B254" s="956"/>
      <c r="C254" s="956"/>
      <c r="D254" s="956"/>
      <c r="E254" s="956"/>
      <c r="F254" s="956"/>
      <c r="G254" s="956"/>
      <c r="H254" s="956"/>
      <c r="I254" s="956"/>
      <c r="J254" s="956"/>
      <c r="K254" s="956"/>
      <c r="L254" s="956"/>
      <c r="M254" s="956"/>
      <c r="N254" s="956"/>
      <c r="O254" s="956"/>
      <c r="P254" s="956"/>
      <c r="Q254" s="956"/>
      <c r="R254" s="956"/>
      <c r="S254" s="956"/>
      <c r="T254" s="956"/>
      <c r="U254" s="956"/>
      <c r="V254" s="956"/>
      <c r="W254" s="956"/>
    </row>
    <row r="255" spans="1:23" s="2" customFormat="1" ht="40.5" customHeight="1">
      <c r="A255" s="956"/>
      <c r="B255" s="957"/>
      <c r="C255" s="830" t="s">
        <v>63</v>
      </c>
      <c r="D255" s="958" t="s">
        <v>95</v>
      </c>
      <c r="E255" s="934"/>
      <c r="F255" s="934"/>
      <c r="G255" s="934"/>
      <c r="H255" s="934"/>
      <c r="I255" s="934"/>
      <c r="J255" s="934"/>
      <c r="K255" s="934"/>
      <c r="L255" s="934"/>
      <c r="M255" s="934"/>
      <c r="N255" s="934"/>
      <c r="O255" s="934"/>
      <c r="P255" s="935"/>
      <c r="Q255" s="936"/>
      <c r="R255" s="937"/>
      <c r="S255" s="937"/>
      <c r="T255" s="937"/>
      <c r="U255" s="937"/>
      <c r="V255" s="937"/>
      <c r="W255" s="938"/>
    </row>
    <row r="256" spans="1:23" s="2" customFormat="1" ht="9.9499999999999993" customHeight="1">
      <c r="A256" s="956"/>
      <c r="B256" s="956"/>
      <c r="C256" s="956"/>
      <c r="D256" s="956"/>
      <c r="E256" s="956"/>
      <c r="F256" s="956"/>
      <c r="G256" s="956"/>
      <c r="H256" s="956"/>
      <c r="I256" s="956"/>
      <c r="J256" s="956"/>
      <c r="K256" s="956"/>
      <c r="L256" s="956"/>
      <c r="M256" s="956"/>
      <c r="N256" s="956"/>
      <c r="O256" s="956"/>
      <c r="P256" s="956"/>
      <c r="Q256" s="956"/>
      <c r="R256" s="956"/>
      <c r="S256" s="956"/>
      <c r="T256" s="956"/>
      <c r="U256" s="956"/>
      <c r="V256" s="956"/>
      <c r="W256" s="956"/>
    </row>
    <row r="257" spans="1:23" s="2" customFormat="1" ht="26.25" customHeight="1">
      <c r="A257" s="956"/>
      <c r="B257" s="957"/>
      <c r="C257" s="830" t="s">
        <v>65</v>
      </c>
      <c r="D257" s="958" t="s">
        <v>96</v>
      </c>
      <c r="E257" s="934"/>
      <c r="F257" s="934"/>
      <c r="G257" s="934"/>
      <c r="H257" s="934"/>
      <c r="I257" s="934"/>
      <c r="J257" s="934"/>
      <c r="K257" s="934"/>
      <c r="L257" s="934"/>
      <c r="M257" s="934"/>
      <c r="N257" s="934"/>
      <c r="O257" s="934"/>
      <c r="P257" s="935"/>
      <c r="Q257" s="959">
        <f>'220.00.010.Дивиденды'!F17</f>
        <v>0</v>
      </c>
      <c r="R257" s="960"/>
      <c r="S257" s="960"/>
      <c r="T257" s="960"/>
      <c r="U257" s="960"/>
      <c r="V257" s="960"/>
      <c r="W257" s="961"/>
    </row>
    <row r="258" spans="1:23" s="2" customFormat="1" ht="10.9" customHeight="1">
      <c r="A258" s="956"/>
      <c r="B258" s="956"/>
      <c r="C258" s="956"/>
      <c r="D258" s="956"/>
      <c r="E258" s="956"/>
      <c r="F258" s="956"/>
      <c r="G258" s="956"/>
      <c r="H258" s="956"/>
      <c r="I258" s="956"/>
      <c r="J258" s="956"/>
      <c r="K258" s="956"/>
      <c r="L258" s="956"/>
      <c r="M258" s="956"/>
      <c r="N258" s="956"/>
      <c r="O258" s="956"/>
      <c r="P258" s="956"/>
      <c r="Q258" s="956"/>
      <c r="R258" s="956"/>
      <c r="S258" s="956"/>
      <c r="T258" s="956"/>
      <c r="U258" s="956"/>
      <c r="V258" s="956"/>
      <c r="W258" s="956"/>
    </row>
    <row r="259" spans="1:23" s="2" customFormat="1" ht="24" customHeight="1">
      <c r="A259" s="396"/>
      <c r="B259" s="396"/>
      <c r="C259" s="830" t="s">
        <v>66</v>
      </c>
      <c r="D259" s="910" t="s">
        <v>1159</v>
      </c>
      <c r="E259" s="911"/>
      <c r="F259" s="911"/>
      <c r="G259" s="911"/>
      <c r="H259" s="911"/>
      <c r="I259" s="911"/>
      <c r="J259" s="911"/>
      <c r="K259" s="911"/>
      <c r="L259" s="911"/>
      <c r="M259" s="911"/>
      <c r="N259" s="911"/>
      <c r="O259" s="911"/>
      <c r="P259" s="911"/>
      <c r="Q259" s="912"/>
      <c r="R259" s="912"/>
      <c r="S259" s="912"/>
      <c r="T259" s="912"/>
      <c r="U259" s="912"/>
      <c r="V259" s="912"/>
      <c r="W259" s="912"/>
    </row>
    <row r="260" spans="1:23" s="2" customFormat="1" ht="10.9" customHeight="1">
      <c r="A260" s="396"/>
      <c r="B260" s="396"/>
      <c r="C260" s="396"/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396"/>
      <c r="T260" s="396"/>
      <c r="U260" s="396"/>
      <c r="V260" s="396"/>
      <c r="W260" s="396"/>
    </row>
    <row r="261" spans="1:23" ht="38.450000000000003" customHeight="1">
      <c r="A261" s="922" t="s">
        <v>1073</v>
      </c>
      <c r="B261" s="930"/>
      <c r="C261" s="934" t="s">
        <v>1075</v>
      </c>
      <c r="D261" s="934"/>
      <c r="E261" s="934"/>
      <c r="F261" s="934"/>
      <c r="G261" s="934"/>
      <c r="H261" s="934"/>
      <c r="I261" s="934"/>
      <c r="J261" s="934"/>
      <c r="K261" s="934"/>
      <c r="L261" s="934"/>
      <c r="M261" s="934"/>
      <c r="N261" s="934"/>
      <c r="O261" s="934"/>
      <c r="P261" s="935"/>
      <c r="Q261" s="936">
        <f>Q219*U243</f>
        <v>0</v>
      </c>
      <c r="R261" s="937"/>
      <c r="S261" s="937"/>
      <c r="T261" s="937"/>
      <c r="U261" s="937"/>
      <c r="V261" s="937"/>
      <c r="W261" s="938"/>
    </row>
    <row r="262" spans="1:23" ht="9.6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23" ht="38.450000000000003" customHeight="1">
      <c r="A263" s="922" t="s">
        <v>1074</v>
      </c>
      <c r="B263" s="930"/>
      <c r="C263" s="934" t="s">
        <v>1076</v>
      </c>
      <c r="D263" s="934"/>
      <c r="E263" s="934"/>
      <c r="F263" s="934"/>
      <c r="G263" s="934"/>
      <c r="H263" s="934"/>
      <c r="I263" s="934"/>
      <c r="J263" s="934"/>
      <c r="K263" s="934"/>
      <c r="L263" s="934"/>
      <c r="M263" s="934"/>
      <c r="N263" s="934"/>
      <c r="O263" s="934"/>
      <c r="P263" s="935"/>
      <c r="Q263" s="936">
        <f>Q217-U243</f>
        <v>-0.1</v>
      </c>
      <c r="R263" s="937"/>
      <c r="S263" s="937"/>
      <c r="T263" s="937"/>
      <c r="U263" s="937"/>
      <c r="V263" s="937"/>
      <c r="W263" s="938"/>
    </row>
    <row r="264" spans="1:23" ht="9" customHeight="1">
      <c r="A264" s="13"/>
      <c r="B264" s="13"/>
      <c r="C264" s="815"/>
      <c r="D264" s="815"/>
      <c r="E264" s="815"/>
      <c r="F264" s="815"/>
      <c r="G264" s="815"/>
      <c r="H264" s="815"/>
      <c r="I264" s="815"/>
      <c r="J264" s="815"/>
      <c r="K264" s="815"/>
      <c r="L264" s="815"/>
      <c r="M264" s="815"/>
      <c r="N264" s="815"/>
      <c r="O264" s="815"/>
      <c r="P264" s="815"/>
      <c r="Q264" s="835"/>
      <c r="R264" s="835"/>
      <c r="S264" s="835"/>
      <c r="T264" s="835"/>
      <c r="U264" s="835"/>
      <c r="V264" s="835"/>
      <c r="W264" s="835"/>
    </row>
    <row r="265" spans="1:23" ht="38.450000000000003" customHeight="1">
      <c r="A265" s="922" t="s">
        <v>1077</v>
      </c>
      <c r="B265" s="930"/>
      <c r="C265" s="934" t="s">
        <v>1078</v>
      </c>
      <c r="D265" s="934"/>
      <c r="E265" s="934"/>
      <c r="F265" s="934"/>
      <c r="G265" s="934"/>
      <c r="H265" s="934"/>
      <c r="I265" s="934"/>
      <c r="J265" s="934"/>
      <c r="K265" s="934"/>
      <c r="L265" s="934"/>
      <c r="M265" s="934"/>
      <c r="N265" s="934"/>
      <c r="O265" s="934"/>
      <c r="P265" s="935"/>
      <c r="Q265" s="936">
        <f>Q261-Q251</f>
        <v>0</v>
      </c>
      <c r="R265" s="937"/>
      <c r="S265" s="937"/>
      <c r="T265" s="937"/>
      <c r="U265" s="937"/>
      <c r="V265" s="937"/>
      <c r="W265" s="938"/>
    </row>
    <row r="266" spans="1:23" ht="7.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23" ht="58.15" customHeight="1">
      <c r="A267" s="922" t="s">
        <v>1080</v>
      </c>
      <c r="B267" s="930"/>
      <c r="C267" s="934" t="s">
        <v>1079</v>
      </c>
      <c r="D267" s="934"/>
      <c r="E267" s="934"/>
      <c r="F267" s="934"/>
      <c r="G267" s="934"/>
      <c r="H267" s="934"/>
      <c r="I267" s="934"/>
      <c r="J267" s="934"/>
      <c r="K267" s="934"/>
      <c r="L267" s="934"/>
      <c r="M267" s="934"/>
      <c r="N267" s="934"/>
      <c r="O267" s="934"/>
      <c r="P267" s="935"/>
      <c r="Q267" s="936">
        <f>Q247-Q263</f>
        <v>2348092.6433000001</v>
      </c>
      <c r="R267" s="937"/>
      <c r="S267" s="937"/>
      <c r="T267" s="937"/>
      <c r="U267" s="937"/>
      <c r="V267" s="937"/>
      <c r="W267" s="938"/>
    </row>
    <row r="268" spans="1:23" ht="7.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23" s="2" customFormat="1" ht="29.25" customHeight="1">
      <c r="A269" s="922" t="s">
        <v>1084</v>
      </c>
      <c r="B269" s="930"/>
      <c r="C269" s="934" t="s">
        <v>1081</v>
      </c>
      <c r="D269" s="934"/>
      <c r="E269" s="934"/>
      <c r="F269" s="934"/>
      <c r="G269" s="934"/>
      <c r="H269" s="934"/>
      <c r="I269" s="934"/>
      <c r="J269" s="934"/>
      <c r="K269" s="934"/>
      <c r="L269" s="934"/>
      <c r="M269" s="934"/>
      <c r="N269" s="934"/>
      <c r="O269" s="934"/>
      <c r="P269" s="935"/>
      <c r="Q269" s="936"/>
      <c r="R269" s="937"/>
      <c r="S269" s="937"/>
      <c r="T269" s="937"/>
      <c r="U269" s="937"/>
      <c r="V269" s="937"/>
      <c r="W269" s="938"/>
    </row>
    <row r="270" spans="1:2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2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2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</sheetData>
  <mergeCells count="419">
    <mergeCell ref="Q95:W95"/>
    <mergeCell ref="B22:S22"/>
    <mergeCell ref="X189:AO189"/>
    <mergeCell ref="X191:AO191"/>
    <mergeCell ref="C167:P167"/>
    <mergeCell ref="D169:P169"/>
    <mergeCell ref="A161:B161"/>
    <mergeCell ref="C161:P161"/>
    <mergeCell ref="Q161:W161"/>
    <mergeCell ref="A106:W106"/>
    <mergeCell ref="C107:P107"/>
    <mergeCell ref="Q107:W107"/>
    <mergeCell ref="A108:W108"/>
    <mergeCell ref="D109:P109"/>
    <mergeCell ref="Q109:W109"/>
    <mergeCell ref="A102:W102"/>
    <mergeCell ref="C103:P103"/>
    <mergeCell ref="Q103:W103"/>
    <mergeCell ref="X183:AH183"/>
    <mergeCell ref="A70:W70"/>
    <mergeCell ref="A81:B81"/>
    <mergeCell ref="C81:P81"/>
    <mergeCell ref="Q81:W81"/>
    <mergeCell ref="A82:W82"/>
    <mergeCell ref="A83:B83"/>
    <mergeCell ref="C83:P83"/>
    <mergeCell ref="Q83:W83"/>
    <mergeCell ref="Q71:W71"/>
    <mergeCell ref="Q73:W73"/>
    <mergeCell ref="Q75:W75"/>
    <mergeCell ref="Q77:W77"/>
    <mergeCell ref="Q79:W79"/>
    <mergeCell ref="D79:O79"/>
    <mergeCell ref="D71:O71"/>
    <mergeCell ref="D73:O73"/>
    <mergeCell ref="D75:O75"/>
    <mergeCell ref="D77:O77"/>
    <mergeCell ref="Q61:W61"/>
    <mergeCell ref="A61:B61"/>
    <mergeCell ref="C61:P61"/>
    <mergeCell ref="A63:B63"/>
    <mergeCell ref="C63:P63"/>
    <mergeCell ref="A65:B65"/>
    <mergeCell ref="A67:B67"/>
    <mergeCell ref="C65:P65"/>
    <mergeCell ref="C67:P67"/>
    <mergeCell ref="Q63:W63"/>
    <mergeCell ref="Q65:W65"/>
    <mergeCell ref="Q67:W67"/>
    <mergeCell ref="D59:O59"/>
    <mergeCell ref="C51:P51"/>
    <mergeCell ref="C53:P53"/>
    <mergeCell ref="C55:P55"/>
    <mergeCell ref="Q51:W51"/>
    <mergeCell ref="Q53:W53"/>
    <mergeCell ref="Q55:W55"/>
    <mergeCell ref="Q57:W57"/>
    <mergeCell ref="Q59:W59"/>
    <mergeCell ref="Y223:AZ223"/>
    <mergeCell ref="A250:W250"/>
    <mergeCell ref="A253:B253"/>
    <mergeCell ref="D253:P253"/>
    <mergeCell ref="Q253:W253"/>
    <mergeCell ref="A252:W252"/>
    <mergeCell ref="D251:P251"/>
    <mergeCell ref="Q251:W251"/>
    <mergeCell ref="C243:T243"/>
    <mergeCell ref="U243:W243"/>
    <mergeCell ref="C232:W232"/>
    <mergeCell ref="D233:P233"/>
    <mergeCell ref="Q233:W233"/>
    <mergeCell ref="C234:W234"/>
    <mergeCell ref="A235:B235"/>
    <mergeCell ref="C235:P235"/>
    <mergeCell ref="Q235:W235"/>
    <mergeCell ref="A224:W224"/>
    <mergeCell ref="A229:B229"/>
    <mergeCell ref="C229:P229"/>
    <mergeCell ref="Q229:W229"/>
    <mergeCell ref="A240:W240"/>
    <mergeCell ref="A241:W241"/>
    <mergeCell ref="A242:W242"/>
    <mergeCell ref="A6:W6"/>
    <mergeCell ref="B7:F7"/>
    <mergeCell ref="G7:J7"/>
    <mergeCell ref="K7:W7"/>
    <mergeCell ref="A8:W8"/>
    <mergeCell ref="B9:F9"/>
    <mergeCell ref="G9:W9"/>
    <mergeCell ref="A1:W1"/>
    <mergeCell ref="A2:W2"/>
    <mergeCell ref="A3:W3"/>
    <mergeCell ref="A4:W4"/>
    <mergeCell ref="B5:C5"/>
    <mergeCell ref="D5:J5"/>
    <mergeCell ref="K5:L5"/>
    <mergeCell ref="O5:U5"/>
    <mergeCell ref="V5:W5"/>
    <mergeCell ref="A17:W17"/>
    <mergeCell ref="A19:W19"/>
    <mergeCell ref="B18:V18"/>
    <mergeCell ref="A14:W14"/>
    <mergeCell ref="C16:D16"/>
    <mergeCell ref="B20:G20"/>
    <mergeCell ref="M20:V20"/>
    <mergeCell ref="A10:W10"/>
    <mergeCell ref="A12:W12"/>
    <mergeCell ref="U11:V11"/>
    <mergeCell ref="B15:W15"/>
    <mergeCell ref="A27:W27"/>
    <mergeCell ref="P28:Q28"/>
    <mergeCell ref="B28:J28"/>
    <mergeCell ref="L28:N28"/>
    <mergeCell ref="S28:V28"/>
    <mergeCell ref="B24:C24"/>
    <mergeCell ref="D24:F24"/>
    <mergeCell ref="I24:W24"/>
    <mergeCell ref="B26:K26"/>
    <mergeCell ref="P26:Q26"/>
    <mergeCell ref="A57:B57"/>
    <mergeCell ref="A29:W29"/>
    <mergeCell ref="B30:W30"/>
    <mergeCell ref="A31:W31"/>
    <mergeCell ref="K32:W32"/>
    <mergeCell ref="A33:W33"/>
    <mergeCell ref="I34:W34"/>
    <mergeCell ref="D57:O57"/>
    <mergeCell ref="Q41:W41"/>
    <mergeCell ref="Q43:W43"/>
    <mergeCell ref="Q45:W45"/>
    <mergeCell ref="Q47:W47"/>
    <mergeCell ref="D41:O41"/>
    <mergeCell ref="D43:O43"/>
    <mergeCell ref="D45:O45"/>
    <mergeCell ref="D47:O47"/>
    <mergeCell ref="A51:B51"/>
    <mergeCell ref="A38:B38"/>
    <mergeCell ref="C38:W38"/>
    <mergeCell ref="A39:B39"/>
    <mergeCell ref="C39:P39"/>
    <mergeCell ref="Q39:W39"/>
    <mergeCell ref="A40:W40"/>
    <mergeCell ref="A36:W36"/>
    <mergeCell ref="A37:W37"/>
    <mergeCell ref="A97:W97"/>
    <mergeCell ref="A98:W98"/>
    <mergeCell ref="A99:W99"/>
    <mergeCell ref="E93:O93"/>
    <mergeCell ref="Q93:W93"/>
    <mergeCell ref="A84:W84"/>
    <mergeCell ref="A89:B89"/>
    <mergeCell ref="C89:P89"/>
    <mergeCell ref="Q89:W89"/>
    <mergeCell ref="A90:W90"/>
    <mergeCell ref="A91:B91"/>
    <mergeCell ref="C91:P91"/>
    <mergeCell ref="Q91:W91"/>
    <mergeCell ref="A49:B49"/>
    <mergeCell ref="C49:P49"/>
    <mergeCell ref="Q49:W49"/>
    <mergeCell ref="A50:W50"/>
    <mergeCell ref="Q85:W85"/>
    <mergeCell ref="A53:B53"/>
    <mergeCell ref="A55:B55"/>
    <mergeCell ref="A94:W94"/>
    <mergeCell ref="A95:B95"/>
    <mergeCell ref="C95:P95"/>
    <mergeCell ref="A96:W96"/>
    <mergeCell ref="A100:B100"/>
    <mergeCell ref="A116:W116"/>
    <mergeCell ref="D117:P117"/>
    <mergeCell ref="Q117:W117"/>
    <mergeCell ref="A110:W110"/>
    <mergeCell ref="D111:P111"/>
    <mergeCell ref="Q111:W111"/>
    <mergeCell ref="A112:W112"/>
    <mergeCell ref="D113:P113"/>
    <mergeCell ref="Q113:W113"/>
    <mergeCell ref="A114:W114"/>
    <mergeCell ref="D115:P115"/>
    <mergeCell ref="Q115:W115"/>
    <mergeCell ref="C105:P105"/>
    <mergeCell ref="Q105:W105"/>
    <mergeCell ref="A101:B101"/>
    <mergeCell ref="C101:P101"/>
    <mergeCell ref="Q101:W101"/>
    <mergeCell ref="A104:W104"/>
    <mergeCell ref="A122:W122"/>
    <mergeCell ref="D123:P123"/>
    <mergeCell ref="Q123:W123"/>
    <mergeCell ref="A124:W124"/>
    <mergeCell ref="C125:P125"/>
    <mergeCell ref="Q125:W125"/>
    <mergeCell ref="A118:W118"/>
    <mergeCell ref="D119:P119"/>
    <mergeCell ref="Q119:W119"/>
    <mergeCell ref="A120:W120"/>
    <mergeCell ref="D121:P121"/>
    <mergeCell ref="Q121:W121"/>
    <mergeCell ref="A130:W130"/>
    <mergeCell ref="C131:P131"/>
    <mergeCell ref="Q131:W131"/>
    <mergeCell ref="A132:W132"/>
    <mergeCell ref="C133:P133"/>
    <mergeCell ref="Q133:W133"/>
    <mergeCell ref="A126:W126"/>
    <mergeCell ref="C127:P127"/>
    <mergeCell ref="Q127:W127"/>
    <mergeCell ref="A128:W128"/>
    <mergeCell ref="C129:P129"/>
    <mergeCell ref="Q129:W129"/>
    <mergeCell ref="A138:W138"/>
    <mergeCell ref="A139:B139"/>
    <mergeCell ref="C139:P139"/>
    <mergeCell ref="Q139:W139"/>
    <mergeCell ref="A140:W140"/>
    <mergeCell ref="A134:W134"/>
    <mergeCell ref="C135:P135"/>
    <mergeCell ref="Q135:W135"/>
    <mergeCell ref="A136:W136"/>
    <mergeCell ref="A137:B137"/>
    <mergeCell ref="C137:P137"/>
    <mergeCell ref="Q137:W137"/>
    <mergeCell ref="C145:P145"/>
    <mergeCell ref="Q145:W145"/>
    <mergeCell ref="A141:B141"/>
    <mergeCell ref="C141:P141"/>
    <mergeCell ref="Q141:W141"/>
    <mergeCell ref="A142:W142"/>
    <mergeCell ref="A143:B143"/>
    <mergeCell ref="C143:P143"/>
    <mergeCell ref="Q143:W143"/>
    <mergeCell ref="A199:W199"/>
    <mergeCell ref="A192:XFD192"/>
    <mergeCell ref="A188:XFD188"/>
    <mergeCell ref="A189:B189"/>
    <mergeCell ref="D189:P189"/>
    <mergeCell ref="Q189:W189"/>
    <mergeCell ref="A190:W190"/>
    <mergeCell ref="Q191:W191"/>
    <mergeCell ref="D191:P191"/>
    <mergeCell ref="A193:W193"/>
    <mergeCell ref="A194:W194"/>
    <mergeCell ref="A195:B195"/>
    <mergeCell ref="C195:P195"/>
    <mergeCell ref="Q195:W195"/>
    <mergeCell ref="A196:XFD196"/>
    <mergeCell ref="A197:B197"/>
    <mergeCell ref="Q197:W197"/>
    <mergeCell ref="X195:AH195"/>
    <mergeCell ref="X197:AH197"/>
    <mergeCell ref="Q147:W147"/>
    <mergeCell ref="A148:W148"/>
    <mergeCell ref="A144:W144"/>
    <mergeCell ref="A145:B145"/>
    <mergeCell ref="A248:W248"/>
    <mergeCell ref="A249:B249"/>
    <mergeCell ref="D249:P249"/>
    <mergeCell ref="Q249:W249"/>
    <mergeCell ref="A244:W244"/>
    <mergeCell ref="A245:B245"/>
    <mergeCell ref="C245:P245"/>
    <mergeCell ref="Q245:W245"/>
    <mergeCell ref="A246:W246"/>
    <mergeCell ref="A247:B247"/>
    <mergeCell ref="C247:P247"/>
    <mergeCell ref="Q247:W247"/>
    <mergeCell ref="C211:P211"/>
    <mergeCell ref="A208:W208"/>
    <mergeCell ref="D209:P209"/>
    <mergeCell ref="Q209:W209"/>
    <mergeCell ref="A221:B221"/>
    <mergeCell ref="C221:P221"/>
    <mergeCell ref="Q221:W221"/>
    <mergeCell ref="A200:W200"/>
    <mergeCell ref="Q87:W87"/>
    <mergeCell ref="A85:B85"/>
    <mergeCell ref="A87:B87"/>
    <mergeCell ref="D85:P85"/>
    <mergeCell ref="A69:B69"/>
    <mergeCell ref="C69:P69"/>
    <mergeCell ref="Q69:W69"/>
    <mergeCell ref="D87:P87"/>
    <mergeCell ref="A180:XFD180"/>
    <mergeCell ref="A165:B165"/>
    <mergeCell ref="A167:B167"/>
    <mergeCell ref="Q165:W165"/>
    <mergeCell ref="Q167:W167"/>
    <mergeCell ref="Q169:W169"/>
    <mergeCell ref="A159:B159"/>
    <mergeCell ref="Q149:W149"/>
    <mergeCell ref="Y177:AE177"/>
    <mergeCell ref="Q157:W157"/>
    <mergeCell ref="Q159:W159"/>
    <mergeCell ref="C149:P149"/>
    <mergeCell ref="C157:P157"/>
    <mergeCell ref="C159:P159"/>
    <mergeCell ref="A151:B151"/>
    <mergeCell ref="A153:B153"/>
    <mergeCell ref="A155:B155"/>
    <mergeCell ref="Q151:W151"/>
    <mergeCell ref="Q153:W153"/>
    <mergeCell ref="Q155:W155"/>
    <mergeCell ref="C151:P151"/>
    <mergeCell ref="C153:P153"/>
    <mergeCell ref="C155:P155"/>
    <mergeCell ref="A149:B149"/>
    <mergeCell ref="A185:W185"/>
    <mergeCell ref="Q177:W177"/>
    <mergeCell ref="C177:P177"/>
    <mergeCell ref="A177:B177"/>
    <mergeCell ref="A162:B162"/>
    <mergeCell ref="C162:W162"/>
    <mergeCell ref="A163:B163"/>
    <mergeCell ref="C163:P163"/>
    <mergeCell ref="Q163:W163"/>
    <mergeCell ref="D171:P171"/>
    <mergeCell ref="Q171:W171"/>
    <mergeCell ref="A157:B157"/>
    <mergeCell ref="Q173:W173"/>
    <mergeCell ref="Q175:W175"/>
    <mergeCell ref="C165:P165"/>
    <mergeCell ref="I173:N173"/>
    <mergeCell ref="A146:B146"/>
    <mergeCell ref="C146:W146"/>
    <mergeCell ref="A147:B147"/>
    <mergeCell ref="C147:P147"/>
    <mergeCell ref="D225:P225"/>
    <mergeCell ref="Q225:W225"/>
    <mergeCell ref="C197:P197"/>
    <mergeCell ref="A201:B201"/>
    <mergeCell ref="Q201:W201"/>
    <mergeCell ref="C201:P201"/>
    <mergeCell ref="A207:B207"/>
    <mergeCell ref="D207:P207"/>
    <mergeCell ref="Q207:W207"/>
    <mergeCell ref="A214:W214"/>
    <mergeCell ref="A219:B219"/>
    <mergeCell ref="C219:P219"/>
    <mergeCell ref="Q219:W219"/>
    <mergeCell ref="A220:W220"/>
    <mergeCell ref="A223:B223"/>
    <mergeCell ref="C223:P223"/>
    <mergeCell ref="Q223:W223"/>
    <mergeCell ref="A206:W206"/>
    <mergeCell ref="A211:B211"/>
    <mergeCell ref="D173:H173"/>
    <mergeCell ref="A269:B269"/>
    <mergeCell ref="C269:P269"/>
    <mergeCell ref="Q269:W269"/>
    <mergeCell ref="D227:P227"/>
    <mergeCell ref="Q227:W227"/>
    <mergeCell ref="A261:B261"/>
    <mergeCell ref="C261:P261"/>
    <mergeCell ref="Q261:W261"/>
    <mergeCell ref="A263:B263"/>
    <mergeCell ref="C263:P263"/>
    <mergeCell ref="Q263:W263"/>
    <mergeCell ref="A265:B265"/>
    <mergeCell ref="C265:P265"/>
    <mergeCell ref="Q265:W265"/>
    <mergeCell ref="A254:W254"/>
    <mergeCell ref="A255:B255"/>
    <mergeCell ref="D255:P255"/>
    <mergeCell ref="Q255:W255"/>
    <mergeCell ref="A256:W256"/>
    <mergeCell ref="A257:B257"/>
    <mergeCell ref="D257:P257"/>
    <mergeCell ref="Q257:W257"/>
    <mergeCell ref="A258:W258"/>
    <mergeCell ref="A243:B243"/>
    <mergeCell ref="A267:B267"/>
    <mergeCell ref="C267:P267"/>
    <mergeCell ref="Q267:W267"/>
    <mergeCell ref="A187:B187"/>
    <mergeCell ref="C187:P187"/>
    <mergeCell ref="Q187:W187"/>
    <mergeCell ref="Q181:W181"/>
    <mergeCell ref="Q183:W183"/>
    <mergeCell ref="D181:P181"/>
    <mergeCell ref="D183:P183"/>
    <mergeCell ref="A186:W186"/>
    <mergeCell ref="C230:W230"/>
    <mergeCell ref="D231:P231"/>
    <mergeCell ref="Q231:W231"/>
    <mergeCell ref="C236:W236"/>
    <mergeCell ref="A237:B237"/>
    <mergeCell ref="C237:P237"/>
    <mergeCell ref="Q237:W237"/>
    <mergeCell ref="A238:W238"/>
    <mergeCell ref="A239:B239"/>
    <mergeCell ref="C239:P239"/>
    <mergeCell ref="Q239:W239"/>
    <mergeCell ref="A203:B203"/>
    <mergeCell ref="C203:P203"/>
    <mergeCell ref="D175:H175"/>
    <mergeCell ref="I175:N175"/>
    <mergeCell ref="D259:P259"/>
    <mergeCell ref="Q259:W259"/>
    <mergeCell ref="A215:B215"/>
    <mergeCell ref="D215:P215"/>
    <mergeCell ref="Q215:W215"/>
    <mergeCell ref="A216:W216"/>
    <mergeCell ref="D217:P217"/>
    <mergeCell ref="Q217:W217"/>
    <mergeCell ref="A178:XFD178"/>
    <mergeCell ref="A179:B179"/>
    <mergeCell ref="C179:P179"/>
    <mergeCell ref="Q179:W179"/>
    <mergeCell ref="Q203:W203"/>
    <mergeCell ref="A204:W204"/>
    <mergeCell ref="A205:B205"/>
    <mergeCell ref="C205:P205"/>
    <mergeCell ref="Q205:W205"/>
    <mergeCell ref="Q213:W213"/>
    <mergeCell ref="Q211:W211"/>
    <mergeCell ref="A212:W212"/>
    <mergeCell ref="A213:B213"/>
    <mergeCell ref="C213:P2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Q8" sqref="Q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5" width="22.42578125" style="21" customWidth="1"/>
    <col min="6" max="6" width="22.14062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8.85546875" style="19"/>
  </cols>
  <sheetData>
    <row r="1" spans="1:6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49"/>
      <c r="F2" s="44"/>
    </row>
    <row r="3" spans="1:6" ht="14.25">
      <c r="A3" s="43" t="s">
        <v>384</v>
      </c>
      <c r="B3" s="550"/>
      <c r="C3" s="549">
        <f>Деклар!G7</f>
        <v>2023</v>
      </c>
      <c r="D3" s="44"/>
      <c r="E3" s="44"/>
      <c r="F3" s="37"/>
    </row>
    <row r="4" spans="1:6" ht="14.25">
      <c r="A4" s="43"/>
      <c r="B4" s="44"/>
      <c r="C4" s="44"/>
      <c r="D4" s="44"/>
      <c r="E4" s="44"/>
      <c r="F4" s="37"/>
    </row>
    <row r="5" spans="1:6" ht="15.75">
      <c r="A5" s="1167" t="s">
        <v>97</v>
      </c>
      <c r="B5" s="1167"/>
      <c r="C5" s="1167"/>
      <c r="D5" s="1167"/>
      <c r="E5" s="1167"/>
      <c r="F5" s="1167"/>
    </row>
    <row r="6" spans="1:6" ht="18" customHeight="1">
      <c r="A6" s="1126" t="s">
        <v>823</v>
      </c>
      <c r="B6" s="1126"/>
      <c r="C6" s="1126"/>
      <c r="D6" s="1126"/>
      <c r="E6" s="1126"/>
      <c r="F6" s="1126"/>
    </row>
    <row r="7" spans="1:6" ht="13.5" thickBot="1">
      <c r="A7" s="1185"/>
      <c r="B7" s="1185"/>
      <c r="C7" s="1185"/>
      <c r="D7" s="1185"/>
      <c r="E7" s="1185"/>
      <c r="F7" s="1185"/>
    </row>
    <row r="8" spans="1:6" ht="55.15" customHeight="1" thickBot="1">
      <c r="A8" s="127" t="s">
        <v>164</v>
      </c>
      <c r="B8" s="1182" t="s">
        <v>824</v>
      </c>
      <c r="C8" s="1183"/>
      <c r="D8" s="140" t="s">
        <v>825</v>
      </c>
      <c r="E8" s="128" t="s">
        <v>826</v>
      </c>
      <c r="F8" s="188" t="s">
        <v>1135</v>
      </c>
    </row>
    <row r="9" spans="1:6" ht="13.5" thickBot="1">
      <c r="A9" s="57">
        <v>1</v>
      </c>
      <c r="B9" s="1186">
        <v>2</v>
      </c>
      <c r="C9" s="1187"/>
      <c r="D9" s="133">
        <v>3</v>
      </c>
      <c r="E9" s="59">
        <v>4</v>
      </c>
      <c r="F9" s="63">
        <v>5</v>
      </c>
    </row>
    <row r="10" spans="1:6" ht="26.25" customHeight="1">
      <c r="A10" s="53">
        <v>1</v>
      </c>
      <c r="B10" s="1188"/>
      <c r="C10" s="1189"/>
      <c r="D10" s="122"/>
      <c r="E10" s="760"/>
      <c r="F10" s="484"/>
    </row>
    <row r="11" spans="1:6" ht="24" customHeight="1">
      <c r="A11" s="53">
        <v>2</v>
      </c>
      <c r="B11" s="1176"/>
      <c r="C11" s="1178"/>
      <c r="D11" s="305"/>
      <c r="E11" s="761"/>
      <c r="F11" s="484"/>
    </row>
    <row r="12" spans="1:6" ht="24" customHeight="1">
      <c r="A12" s="53">
        <v>3</v>
      </c>
      <c r="B12" s="1176"/>
      <c r="C12" s="1178"/>
      <c r="D12" s="305"/>
      <c r="E12" s="761"/>
      <c r="F12" s="484"/>
    </row>
    <row r="13" spans="1:6">
      <c r="A13" s="53"/>
      <c r="B13" s="1176"/>
      <c r="C13" s="1178"/>
      <c r="D13" s="305"/>
      <c r="E13" s="761"/>
      <c r="F13" s="484"/>
    </row>
    <row r="14" spans="1:6" ht="13.5" thickBot="1">
      <c r="A14" s="83"/>
      <c r="B14" s="1176"/>
      <c r="C14" s="1178"/>
      <c r="D14" s="483"/>
      <c r="E14" s="762"/>
      <c r="F14" s="484"/>
    </row>
    <row r="15" spans="1:6" ht="42.75" customHeight="1" thickBot="1">
      <c r="A15" s="93"/>
      <c r="B15" s="1190" t="s">
        <v>828</v>
      </c>
      <c r="C15" s="1191"/>
      <c r="D15" s="1191"/>
      <c r="E15" s="1192"/>
      <c r="F15" s="763">
        <f>SUM(F10:F14)</f>
        <v>0</v>
      </c>
    </row>
    <row r="16" spans="1:6" ht="63.75">
      <c r="F16" s="643" t="s">
        <v>829</v>
      </c>
    </row>
    <row r="17" spans="2:4" ht="25.5" customHeight="1">
      <c r="B17" s="64" t="s">
        <v>102</v>
      </c>
      <c r="C17" s="25"/>
      <c r="D17" s="25"/>
    </row>
    <row r="18" spans="2:4">
      <c r="C18" s="21" t="s">
        <v>103</v>
      </c>
      <c r="D18" s="21" t="s">
        <v>156</v>
      </c>
    </row>
  </sheetData>
  <mergeCells count="13">
    <mergeCell ref="B15:E15"/>
    <mergeCell ref="B9:C9"/>
    <mergeCell ref="B10:C10"/>
    <mergeCell ref="B11:C11"/>
    <mergeCell ref="B12:C12"/>
    <mergeCell ref="B13:C13"/>
    <mergeCell ref="B14:C14"/>
    <mergeCell ref="B8:C8"/>
    <mergeCell ref="D1:F1"/>
    <mergeCell ref="B2:C2"/>
    <mergeCell ref="A5:F5"/>
    <mergeCell ref="A6:F6"/>
    <mergeCell ref="A7:F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L9" sqref="L9"/>
    </sheetView>
  </sheetViews>
  <sheetFormatPr defaultRowHeight="15.75" customHeight="1"/>
  <cols>
    <col min="1" max="1" width="6.5703125" style="19" customWidth="1"/>
    <col min="2" max="2" width="7" style="19" customWidth="1"/>
    <col min="3" max="3" width="19.7109375" style="21" customWidth="1"/>
    <col min="4" max="4" width="22.5703125" style="21" customWidth="1"/>
    <col min="5" max="5" width="24.7109375" style="19" customWidth="1"/>
    <col min="6" max="6" width="27.140625" style="19" customWidth="1"/>
    <col min="7" max="234" width="9.140625" style="19"/>
    <col min="235" max="236" width="4.140625" style="19" customWidth="1"/>
    <col min="237" max="240" width="6.28515625" style="19" customWidth="1"/>
    <col min="241" max="241" width="1" style="19" customWidth="1"/>
    <col min="242" max="242" width="0" style="19" hidden="1" customWidth="1"/>
    <col min="243" max="244" width="4.140625" style="19" customWidth="1"/>
    <col min="245" max="245" width="5.28515625" style="19" customWidth="1"/>
    <col min="246" max="246" width="0" style="19" hidden="1" customWidth="1"/>
    <col min="247" max="249" width="3.5703125" style="19" customWidth="1"/>
    <col min="250" max="250" width="3.140625" style="19" customWidth="1"/>
    <col min="251" max="254" width="3.28515625" style="19" customWidth="1"/>
    <col min="255" max="255" width="1" style="19" customWidth="1"/>
    <col min="256" max="257" width="0" style="19" hidden="1" customWidth="1"/>
    <col min="258" max="258" width="7.42578125" style="19" customWidth="1"/>
    <col min="259" max="259" width="6.140625" style="19" customWidth="1"/>
    <col min="260" max="260" width="0" style="19" hidden="1" customWidth="1"/>
    <col min="261" max="490" width="9.140625" style="19"/>
    <col min="491" max="492" width="4.140625" style="19" customWidth="1"/>
    <col min="493" max="496" width="6.28515625" style="19" customWidth="1"/>
    <col min="497" max="497" width="1" style="19" customWidth="1"/>
    <col min="498" max="498" width="0" style="19" hidden="1" customWidth="1"/>
    <col min="499" max="500" width="4.140625" style="19" customWidth="1"/>
    <col min="501" max="501" width="5.28515625" style="19" customWidth="1"/>
    <col min="502" max="502" width="0" style="19" hidden="1" customWidth="1"/>
    <col min="503" max="505" width="3.5703125" style="19" customWidth="1"/>
    <col min="506" max="506" width="3.140625" style="19" customWidth="1"/>
    <col min="507" max="510" width="3.28515625" style="19" customWidth="1"/>
    <col min="511" max="511" width="1" style="19" customWidth="1"/>
    <col min="512" max="513" width="0" style="19" hidden="1" customWidth="1"/>
    <col min="514" max="514" width="7.42578125" style="19" customWidth="1"/>
    <col min="515" max="515" width="6.140625" style="19" customWidth="1"/>
    <col min="516" max="516" width="0" style="19" hidden="1" customWidth="1"/>
    <col min="517" max="746" width="9.140625" style="19"/>
    <col min="747" max="748" width="4.140625" style="19" customWidth="1"/>
    <col min="749" max="752" width="6.28515625" style="19" customWidth="1"/>
    <col min="753" max="753" width="1" style="19" customWidth="1"/>
    <col min="754" max="754" width="0" style="19" hidden="1" customWidth="1"/>
    <col min="755" max="756" width="4.140625" style="19" customWidth="1"/>
    <col min="757" max="757" width="5.28515625" style="19" customWidth="1"/>
    <col min="758" max="758" width="0" style="19" hidden="1" customWidth="1"/>
    <col min="759" max="761" width="3.5703125" style="19" customWidth="1"/>
    <col min="762" max="762" width="3.140625" style="19" customWidth="1"/>
    <col min="763" max="766" width="3.28515625" style="19" customWidth="1"/>
    <col min="767" max="767" width="1" style="19" customWidth="1"/>
    <col min="768" max="769" width="0" style="19" hidden="1" customWidth="1"/>
    <col min="770" max="770" width="7.42578125" style="19" customWidth="1"/>
    <col min="771" max="771" width="6.140625" style="19" customWidth="1"/>
    <col min="772" max="772" width="0" style="19" hidden="1" customWidth="1"/>
    <col min="773" max="1002" width="9.140625" style="19"/>
    <col min="1003" max="1004" width="4.140625" style="19" customWidth="1"/>
    <col min="1005" max="1008" width="6.28515625" style="19" customWidth="1"/>
    <col min="1009" max="1009" width="1" style="19" customWidth="1"/>
    <col min="1010" max="1010" width="0" style="19" hidden="1" customWidth="1"/>
    <col min="1011" max="1012" width="4.140625" style="19" customWidth="1"/>
    <col min="1013" max="1013" width="5.28515625" style="19" customWidth="1"/>
    <col min="1014" max="1014" width="0" style="19" hidden="1" customWidth="1"/>
    <col min="1015" max="1017" width="3.5703125" style="19" customWidth="1"/>
    <col min="1018" max="1018" width="3.140625" style="19" customWidth="1"/>
    <col min="1019" max="1022" width="3.28515625" style="19" customWidth="1"/>
    <col min="1023" max="1023" width="1" style="19" customWidth="1"/>
    <col min="1024" max="1025" width="0" style="19" hidden="1" customWidth="1"/>
    <col min="1026" max="1026" width="7.42578125" style="19" customWidth="1"/>
    <col min="1027" max="1027" width="6.140625" style="19" customWidth="1"/>
    <col min="1028" max="1028" width="0" style="19" hidden="1" customWidth="1"/>
    <col min="1029" max="1258" width="9.140625" style="19"/>
    <col min="1259" max="1260" width="4.140625" style="19" customWidth="1"/>
    <col min="1261" max="1264" width="6.28515625" style="19" customWidth="1"/>
    <col min="1265" max="1265" width="1" style="19" customWidth="1"/>
    <col min="1266" max="1266" width="0" style="19" hidden="1" customWidth="1"/>
    <col min="1267" max="1268" width="4.140625" style="19" customWidth="1"/>
    <col min="1269" max="1269" width="5.28515625" style="19" customWidth="1"/>
    <col min="1270" max="1270" width="0" style="19" hidden="1" customWidth="1"/>
    <col min="1271" max="1273" width="3.5703125" style="19" customWidth="1"/>
    <col min="1274" max="1274" width="3.140625" style="19" customWidth="1"/>
    <col min="1275" max="1278" width="3.28515625" style="19" customWidth="1"/>
    <col min="1279" max="1279" width="1" style="19" customWidth="1"/>
    <col min="1280" max="1281" width="0" style="19" hidden="1" customWidth="1"/>
    <col min="1282" max="1282" width="7.42578125" style="19" customWidth="1"/>
    <col min="1283" max="1283" width="6.140625" style="19" customWidth="1"/>
    <col min="1284" max="1284" width="0" style="19" hidden="1" customWidth="1"/>
    <col min="1285" max="1514" width="9.140625" style="19"/>
    <col min="1515" max="1516" width="4.140625" style="19" customWidth="1"/>
    <col min="1517" max="1520" width="6.28515625" style="19" customWidth="1"/>
    <col min="1521" max="1521" width="1" style="19" customWidth="1"/>
    <col min="1522" max="1522" width="0" style="19" hidden="1" customWidth="1"/>
    <col min="1523" max="1524" width="4.140625" style="19" customWidth="1"/>
    <col min="1525" max="1525" width="5.28515625" style="19" customWidth="1"/>
    <col min="1526" max="1526" width="0" style="19" hidden="1" customWidth="1"/>
    <col min="1527" max="1529" width="3.5703125" style="19" customWidth="1"/>
    <col min="1530" max="1530" width="3.140625" style="19" customWidth="1"/>
    <col min="1531" max="1534" width="3.28515625" style="19" customWidth="1"/>
    <col min="1535" max="1535" width="1" style="19" customWidth="1"/>
    <col min="1536" max="1537" width="0" style="19" hidden="1" customWidth="1"/>
    <col min="1538" max="1538" width="7.42578125" style="19" customWidth="1"/>
    <col min="1539" max="1539" width="6.140625" style="19" customWidth="1"/>
    <col min="1540" max="1540" width="0" style="19" hidden="1" customWidth="1"/>
    <col min="1541" max="1770" width="9.140625" style="19"/>
    <col min="1771" max="1772" width="4.140625" style="19" customWidth="1"/>
    <col min="1773" max="1776" width="6.28515625" style="19" customWidth="1"/>
    <col min="1777" max="1777" width="1" style="19" customWidth="1"/>
    <col min="1778" max="1778" width="0" style="19" hidden="1" customWidth="1"/>
    <col min="1779" max="1780" width="4.140625" style="19" customWidth="1"/>
    <col min="1781" max="1781" width="5.28515625" style="19" customWidth="1"/>
    <col min="1782" max="1782" width="0" style="19" hidden="1" customWidth="1"/>
    <col min="1783" max="1785" width="3.5703125" style="19" customWidth="1"/>
    <col min="1786" max="1786" width="3.140625" style="19" customWidth="1"/>
    <col min="1787" max="1790" width="3.28515625" style="19" customWidth="1"/>
    <col min="1791" max="1791" width="1" style="19" customWidth="1"/>
    <col min="1792" max="1793" width="0" style="19" hidden="1" customWidth="1"/>
    <col min="1794" max="1794" width="7.42578125" style="19" customWidth="1"/>
    <col min="1795" max="1795" width="6.140625" style="19" customWidth="1"/>
    <col min="1796" max="1796" width="0" style="19" hidden="1" customWidth="1"/>
    <col min="1797" max="2026" width="9.140625" style="19"/>
    <col min="2027" max="2028" width="4.140625" style="19" customWidth="1"/>
    <col min="2029" max="2032" width="6.28515625" style="19" customWidth="1"/>
    <col min="2033" max="2033" width="1" style="19" customWidth="1"/>
    <col min="2034" max="2034" width="0" style="19" hidden="1" customWidth="1"/>
    <col min="2035" max="2036" width="4.140625" style="19" customWidth="1"/>
    <col min="2037" max="2037" width="5.28515625" style="19" customWidth="1"/>
    <col min="2038" max="2038" width="0" style="19" hidden="1" customWidth="1"/>
    <col min="2039" max="2041" width="3.5703125" style="19" customWidth="1"/>
    <col min="2042" max="2042" width="3.140625" style="19" customWidth="1"/>
    <col min="2043" max="2046" width="3.28515625" style="19" customWidth="1"/>
    <col min="2047" max="2047" width="1" style="19" customWidth="1"/>
    <col min="2048" max="2049" width="0" style="19" hidden="1" customWidth="1"/>
    <col min="2050" max="2050" width="7.42578125" style="19" customWidth="1"/>
    <col min="2051" max="2051" width="6.140625" style="19" customWidth="1"/>
    <col min="2052" max="2052" width="0" style="19" hidden="1" customWidth="1"/>
    <col min="2053" max="2282" width="9.140625" style="19"/>
    <col min="2283" max="2284" width="4.140625" style="19" customWidth="1"/>
    <col min="2285" max="2288" width="6.28515625" style="19" customWidth="1"/>
    <col min="2289" max="2289" width="1" style="19" customWidth="1"/>
    <col min="2290" max="2290" width="0" style="19" hidden="1" customWidth="1"/>
    <col min="2291" max="2292" width="4.140625" style="19" customWidth="1"/>
    <col min="2293" max="2293" width="5.28515625" style="19" customWidth="1"/>
    <col min="2294" max="2294" width="0" style="19" hidden="1" customWidth="1"/>
    <col min="2295" max="2297" width="3.5703125" style="19" customWidth="1"/>
    <col min="2298" max="2298" width="3.140625" style="19" customWidth="1"/>
    <col min="2299" max="2302" width="3.28515625" style="19" customWidth="1"/>
    <col min="2303" max="2303" width="1" style="19" customWidth="1"/>
    <col min="2304" max="2305" width="0" style="19" hidden="1" customWidth="1"/>
    <col min="2306" max="2306" width="7.42578125" style="19" customWidth="1"/>
    <col min="2307" max="2307" width="6.140625" style="19" customWidth="1"/>
    <col min="2308" max="2308" width="0" style="19" hidden="1" customWidth="1"/>
    <col min="2309" max="2538" width="9.140625" style="19"/>
    <col min="2539" max="2540" width="4.140625" style="19" customWidth="1"/>
    <col min="2541" max="2544" width="6.28515625" style="19" customWidth="1"/>
    <col min="2545" max="2545" width="1" style="19" customWidth="1"/>
    <col min="2546" max="2546" width="0" style="19" hidden="1" customWidth="1"/>
    <col min="2547" max="2548" width="4.140625" style="19" customWidth="1"/>
    <col min="2549" max="2549" width="5.28515625" style="19" customWidth="1"/>
    <col min="2550" max="2550" width="0" style="19" hidden="1" customWidth="1"/>
    <col min="2551" max="2553" width="3.5703125" style="19" customWidth="1"/>
    <col min="2554" max="2554" width="3.140625" style="19" customWidth="1"/>
    <col min="2555" max="2558" width="3.28515625" style="19" customWidth="1"/>
    <col min="2559" max="2559" width="1" style="19" customWidth="1"/>
    <col min="2560" max="2561" width="0" style="19" hidden="1" customWidth="1"/>
    <col min="2562" max="2562" width="7.42578125" style="19" customWidth="1"/>
    <col min="2563" max="2563" width="6.140625" style="19" customWidth="1"/>
    <col min="2564" max="2564" width="0" style="19" hidden="1" customWidth="1"/>
    <col min="2565" max="2794" width="9.140625" style="19"/>
    <col min="2795" max="2796" width="4.140625" style="19" customWidth="1"/>
    <col min="2797" max="2800" width="6.28515625" style="19" customWidth="1"/>
    <col min="2801" max="2801" width="1" style="19" customWidth="1"/>
    <col min="2802" max="2802" width="0" style="19" hidden="1" customWidth="1"/>
    <col min="2803" max="2804" width="4.140625" style="19" customWidth="1"/>
    <col min="2805" max="2805" width="5.28515625" style="19" customWidth="1"/>
    <col min="2806" max="2806" width="0" style="19" hidden="1" customWidth="1"/>
    <col min="2807" max="2809" width="3.5703125" style="19" customWidth="1"/>
    <col min="2810" max="2810" width="3.140625" style="19" customWidth="1"/>
    <col min="2811" max="2814" width="3.28515625" style="19" customWidth="1"/>
    <col min="2815" max="2815" width="1" style="19" customWidth="1"/>
    <col min="2816" max="2817" width="0" style="19" hidden="1" customWidth="1"/>
    <col min="2818" max="2818" width="7.42578125" style="19" customWidth="1"/>
    <col min="2819" max="2819" width="6.140625" style="19" customWidth="1"/>
    <col min="2820" max="2820" width="0" style="19" hidden="1" customWidth="1"/>
    <col min="2821" max="3050" width="9.140625" style="19"/>
    <col min="3051" max="3052" width="4.140625" style="19" customWidth="1"/>
    <col min="3053" max="3056" width="6.28515625" style="19" customWidth="1"/>
    <col min="3057" max="3057" width="1" style="19" customWidth="1"/>
    <col min="3058" max="3058" width="0" style="19" hidden="1" customWidth="1"/>
    <col min="3059" max="3060" width="4.140625" style="19" customWidth="1"/>
    <col min="3061" max="3061" width="5.28515625" style="19" customWidth="1"/>
    <col min="3062" max="3062" width="0" style="19" hidden="1" customWidth="1"/>
    <col min="3063" max="3065" width="3.5703125" style="19" customWidth="1"/>
    <col min="3066" max="3066" width="3.140625" style="19" customWidth="1"/>
    <col min="3067" max="3070" width="3.28515625" style="19" customWidth="1"/>
    <col min="3071" max="3071" width="1" style="19" customWidth="1"/>
    <col min="3072" max="3073" width="0" style="19" hidden="1" customWidth="1"/>
    <col min="3074" max="3074" width="7.42578125" style="19" customWidth="1"/>
    <col min="3075" max="3075" width="6.140625" style="19" customWidth="1"/>
    <col min="3076" max="3076" width="0" style="19" hidden="1" customWidth="1"/>
    <col min="3077" max="3306" width="9.140625" style="19"/>
    <col min="3307" max="3308" width="4.140625" style="19" customWidth="1"/>
    <col min="3309" max="3312" width="6.28515625" style="19" customWidth="1"/>
    <col min="3313" max="3313" width="1" style="19" customWidth="1"/>
    <col min="3314" max="3314" width="0" style="19" hidden="1" customWidth="1"/>
    <col min="3315" max="3316" width="4.140625" style="19" customWidth="1"/>
    <col min="3317" max="3317" width="5.28515625" style="19" customWidth="1"/>
    <col min="3318" max="3318" width="0" style="19" hidden="1" customWidth="1"/>
    <col min="3319" max="3321" width="3.5703125" style="19" customWidth="1"/>
    <col min="3322" max="3322" width="3.140625" style="19" customWidth="1"/>
    <col min="3323" max="3326" width="3.28515625" style="19" customWidth="1"/>
    <col min="3327" max="3327" width="1" style="19" customWidth="1"/>
    <col min="3328" max="3329" width="0" style="19" hidden="1" customWidth="1"/>
    <col min="3330" max="3330" width="7.42578125" style="19" customWidth="1"/>
    <col min="3331" max="3331" width="6.140625" style="19" customWidth="1"/>
    <col min="3332" max="3332" width="0" style="19" hidden="1" customWidth="1"/>
    <col min="3333" max="3562" width="9.140625" style="19"/>
    <col min="3563" max="3564" width="4.140625" style="19" customWidth="1"/>
    <col min="3565" max="3568" width="6.28515625" style="19" customWidth="1"/>
    <col min="3569" max="3569" width="1" style="19" customWidth="1"/>
    <col min="3570" max="3570" width="0" style="19" hidden="1" customWidth="1"/>
    <col min="3571" max="3572" width="4.140625" style="19" customWidth="1"/>
    <col min="3573" max="3573" width="5.28515625" style="19" customWidth="1"/>
    <col min="3574" max="3574" width="0" style="19" hidden="1" customWidth="1"/>
    <col min="3575" max="3577" width="3.5703125" style="19" customWidth="1"/>
    <col min="3578" max="3578" width="3.140625" style="19" customWidth="1"/>
    <col min="3579" max="3582" width="3.28515625" style="19" customWidth="1"/>
    <col min="3583" max="3583" width="1" style="19" customWidth="1"/>
    <col min="3584" max="3585" width="0" style="19" hidden="1" customWidth="1"/>
    <col min="3586" max="3586" width="7.42578125" style="19" customWidth="1"/>
    <col min="3587" max="3587" width="6.140625" style="19" customWidth="1"/>
    <col min="3588" max="3588" width="0" style="19" hidden="1" customWidth="1"/>
    <col min="3589" max="3818" width="9.140625" style="19"/>
    <col min="3819" max="3820" width="4.140625" style="19" customWidth="1"/>
    <col min="3821" max="3824" width="6.28515625" style="19" customWidth="1"/>
    <col min="3825" max="3825" width="1" style="19" customWidth="1"/>
    <col min="3826" max="3826" width="0" style="19" hidden="1" customWidth="1"/>
    <col min="3827" max="3828" width="4.140625" style="19" customWidth="1"/>
    <col min="3829" max="3829" width="5.28515625" style="19" customWidth="1"/>
    <col min="3830" max="3830" width="0" style="19" hidden="1" customWidth="1"/>
    <col min="3831" max="3833" width="3.5703125" style="19" customWidth="1"/>
    <col min="3834" max="3834" width="3.140625" style="19" customWidth="1"/>
    <col min="3835" max="3838" width="3.28515625" style="19" customWidth="1"/>
    <col min="3839" max="3839" width="1" style="19" customWidth="1"/>
    <col min="3840" max="3841" width="0" style="19" hidden="1" customWidth="1"/>
    <col min="3842" max="3842" width="7.42578125" style="19" customWidth="1"/>
    <col min="3843" max="3843" width="6.140625" style="19" customWidth="1"/>
    <col min="3844" max="3844" width="0" style="19" hidden="1" customWidth="1"/>
    <col min="3845" max="4074" width="9.140625" style="19"/>
    <col min="4075" max="4076" width="4.140625" style="19" customWidth="1"/>
    <col min="4077" max="4080" width="6.28515625" style="19" customWidth="1"/>
    <col min="4081" max="4081" width="1" style="19" customWidth="1"/>
    <col min="4082" max="4082" width="0" style="19" hidden="1" customWidth="1"/>
    <col min="4083" max="4084" width="4.140625" style="19" customWidth="1"/>
    <col min="4085" max="4085" width="5.28515625" style="19" customWidth="1"/>
    <col min="4086" max="4086" width="0" style="19" hidden="1" customWidth="1"/>
    <col min="4087" max="4089" width="3.5703125" style="19" customWidth="1"/>
    <col min="4090" max="4090" width="3.140625" style="19" customWidth="1"/>
    <col min="4091" max="4094" width="3.28515625" style="19" customWidth="1"/>
    <col min="4095" max="4095" width="1" style="19" customWidth="1"/>
    <col min="4096" max="4097" width="0" style="19" hidden="1" customWidth="1"/>
    <col min="4098" max="4098" width="7.42578125" style="19" customWidth="1"/>
    <col min="4099" max="4099" width="6.140625" style="19" customWidth="1"/>
    <col min="4100" max="4100" width="0" style="19" hidden="1" customWidth="1"/>
    <col min="4101" max="4330" width="9.140625" style="19"/>
    <col min="4331" max="4332" width="4.140625" style="19" customWidth="1"/>
    <col min="4333" max="4336" width="6.28515625" style="19" customWidth="1"/>
    <col min="4337" max="4337" width="1" style="19" customWidth="1"/>
    <col min="4338" max="4338" width="0" style="19" hidden="1" customWidth="1"/>
    <col min="4339" max="4340" width="4.140625" style="19" customWidth="1"/>
    <col min="4341" max="4341" width="5.28515625" style="19" customWidth="1"/>
    <col min="4342" max="4342" width="0" style="19" hidden="1" customWidth="1"/>
    <col min="4343" max="4345" width="3.5703125" style="19" customWidth="1"/>
    <col min="4346" max="4346" width="3.140625" style="19" customWidth="1"/>
    <col min="4347" max="4350" width="3.28515625" style="19" customWidth="1"/>
    <col min="4351" max="4351" width="1" style="19" customWidth="1"/>
    <col min="4352" max="4353" width="0" style="19" hidden="1" customWidth="1"/>
    <col min="4354" max="4354" width="7.42578125" style="19" customWidth="1"/>
    <col min="4355" max="4355" width="6.140625" style="19" customWidth="1"/>
    <col min="4356" max="4356" width="0" style="19" hidden="1" customWidth="1"/>
    <col min="4357" max="4586" width="9.140625" style="19"/>
    <col min="4587" max="4588" width="4.140625" style="19" customWidth="1"/>
    <col min="4589" max="4592" width="6.28515625" style="19" customWidth="1"/>
    <col min="4593" max="4593" width="1" style="19" customWidth="1"/>
    <col min="4594" max="4594" width="0" style="19" hidden="1" customWidth="1"/>
    <col min="4595" max="4596" width="4.140625" style="19" customWidth="1"/>
    <col min="4597" max="4597" width="5.28515625" style="19" customWidth="1"/>
    <col min="4598" max="4598" width="0" style="19" hidden="1" customWidth="1"/>
    <col min="4599" max="4601" width="3.5703125" style="19" customWidth="1"/>
    <col min="4602" max="4602" width="3.140625" style="19" customWidth="1"/>
    <col min="4603" max="4606" width="3.28515625" style="19" customWidth="1"/>
    <col min="4607" max="4607" width="1" style="19" customWidth="1"/>
    <col min="4608" max="4609" width="0" style="19" hidden="1" customWidth="1"/>
    <col min="4610" max="4610" width="7.42578125" style="19" customWidth="1"/>
    <col min="4611" max="4611" width="6.140625" style="19" customWidth="1"/>
    <col min="4612" max="4612" width="0" style="19" hidden="1" customWidth="1"/>
    <col min="4613" max="4842" width="9.140625" style="19"/>
    <col min="4843" max="4844" width="4.140625" style="19" customWidth="1"/>
    <col min="4845" max="4848" width="6.28515625" style="19" customWidth="1"/>
    <col min="4849" max="4849" width="1" style="19" customWidth="1"/>
    <col min="4850" max="4850" width="0" style="19" hidden="1" customWidth="1"/>
    <col min="4851" max="4852" width="4.140625" style="19" customWidth="1"/>
    <col min="4853" max="4853" width="5.28515625" style="19" customWidth="1"/>
    <col min="4854" max="4854" width="0" style="19" hidden="1" customWidth="1"/>
    <col min="4855" max="4857" width="3.5703125" style="19" customWidth="1"/>
    <col min="4858" max="4858" width="3.140625" style="19" customWidth="1"/>
    <col min="4859" max="4862" width="3.28515625" style="19" customWidth="1"/>
    <col min="4863" max="4863" width="1" style="19" customWidth="1"/>
    <col min="4864" max="4865" width="0" style="19" hidden="1" customWidth="1"/>
    <col min="4866" max="4866" width="7.42578125" style="19" customWidth="1"/>
    <col min="4867" max="4867" width="6.140625" style="19" customWidth="1"/>
    <col min="4868" max="4868" width="0" style="19" hidden="1" customWidth="1"/>
    <col min="4869" max="5098" width="9.140625" style="19"/>
    <col min="5099" max="5100" width="4.140625" style="19" customWidth="1"/>
    <col min="5101" max="5104" width="6.28515625" style="19" customWidth="1"/>
    <col min="5105" max="5105" width="1" style="19" customWidth="1"/>
    <col min="5106" max="5106" width="0" style="19" hidden="1" customWidth="1"/>
    <col min="5107" max="5108" width="4.140625" style="19" customWidth="1"/>
    <col min="5109" max="5109" width="5.28515625" style="19" customWidth="1"/>
    <col min="5110" max="5110" width="0" style="19" hidden="1" customWidth="1"/>
    <col min="5111" max="5113" width="3.5703125" style="19" customWidth="1"/>
    <col min="5114" max="5114" width="3.140625" style="19" customWidth="1"/>
    <col min="5115" max="5118" width="3.28515625" style="19" customWidth="1"/>
    <col min="5119" max="5119" width="1" style="19" customWidth="1"/>
    <col min="5120" max="5121" width="0" style="19" hidden="1" customWidth="1"/>
    <col min="5122" max="5122" width="7.42578125" style="19" customWidth="1"/>
    <col min="5123" max="5123" width="6.140625" style="19" customWidth="1"/>
    <col min="5124" max="5124" width="0" style="19" hidden="1" customWidth="1"/>
    <col min="5125" max="5354" width="9.140625" style="19"/>
    <col min="5355" max="5356" width="4.140625" style="19" customWidth="1"/>
    <col min="5357" max="5360" width="6.28515625" style="19" customWidth="1"/>
    <col min="5361" max="5361" width="1" style="19" customWidth="1"/>
    <col min="5362" max="5362" width="0" style="19" hidden="1" customWidth="1"/>
    <col min="5363" max="5364" width="4.140625" style="19" customWidth="1"/>
    <col min="5365" max="5365" width="5.28515625" style="19" customWidth="1"/>
    <col min="5366" max="5366" width="0" style="19" hidden="1" customWidth="1"/>
    <col min="5367" max="5369" width="3.5703125" style="19" customWidth="1"/>
    <col min="5370" max="5370" width="3.140625" style="19" customWidth="1"/>
    <col min="5371" max="5374" width="3.28515625" style="19" customWidth="1"/>
    <col min="5375" max="5375" width="1" style="19" customWidth="1"/>
    <col min="5376" max="5377" width="0" style="19" hidden="1" customWidth="1"/>
    <col min="5378" max="5378" width="7.42578125" style="19" customWidth="1"/>
    <col min="5379" max="5379" width="6.140625" style="19" customWidth="1"/>
    <col min="5380" max="5380" width="0" style="19" hidden="1" customWidth="1"/>
    <col min="5381" max="5610" width="9.140625" style="19"/>
    <col min="5611" max="5612" width="4.140625" style="19" customWidth="1"/>
    <col min="5613" max="5616" width="6.28515625" style="19" customWidth="1"/>
    <col min="5617" max="5617" width="1" style="19" customWidth="1"/>
    <col min="5618" max="5618" width="0" style="19" hidden="1" customWidth="1"/>
    <col min="5619" max="5620" width="4.140625" style="19" customWidth="1"/>
    <col min="5621" max="5621" width="5.28515625" style="19" customWidth="1"/>
    <col min="5622" max="5622" width="0" style="19" hidden="1" customWidth="1"/>
    <col min="5623" max="5625" width="3.5703125" style="19" customWidth="1"/>
    <col min="5626" max="5626" width="3.140625" style="19" customWidth="1"/>
    <col min="5627" max="5630" width="3.28515625" style="19" customWidth="1"/>
    <col min="5631" max="5631" width="1" style="19" customWidth="1"/>
    <col min="5632" max="5633" width="0" style="19" hidden="1" customWidth="1"/>
    <col min="5634" max="5634" width="7.42578125" style="19" customWidth="1"/>
    <col min="5635" max="5635" width="6.140625" style="19" customWidth="1"/>
    <col min="5636" max="5636" width="0" style="19" hidden="1" customWidth="1"/>
    <col min="5637" max="5866" width="9.140625" style="19"/>
    <col min="5867" max="5868" width="4.140625" style="19" customWidth="1"/>
    <col min="5869" max="5872" width="6.28515625" style="19" customWidth="1"/>
    <col min="5873" max="5873" width="1" style="19" customWidth="1"/>
    <col min="5874" max="5874" width="0" style="19" hidden="1" customWidth="1"/>
    <col min="5875" max="5876" width="4.140625" style="19" customWidth="1"/>
    <col min="5877" max="5877" width="5.28515625" style="19" customWidth="1"/>
    <col min="5878" max="5878" width="0" style="19" hidden="1" customWidth="1"/>
    <col min="5879" max="5881" width="3.5703125" style="19" customWidth="1"/>
    <col min="5882" max="5882" width="3.140625" style="19" customWidth="1"/>
    <col min="5883" max="5886" width="3.28515625" style="19" customWidth="1"/>
    <col min="5887" max="5887" width="1" style="19" customWidth="1"/>
    <col min="5888" max="5889" width="0" style="19" hidden="1" customWidth="1"/>
    <col min="5890" max="5890" width="7.42578125" style="19" customWidth="1"/>
    <col min="5891" max="5891" width="6.140625" style="19" customWidth="1"/>
    <col min="5892" max="5892" width="0" style="19" hidden="1" customWidth="1"/>
    <col min="5893" max="6122" width="9.140625" style="19"/>
    <col min="6123" max="6124" width="4.140625" style="19" customWidth="1"/>
    <col min="6125" max="6128" width="6.28515625" style="19" customWidth="1"/>
    <col min="6129" max="6129" width="1" style="19" customWidth="1"/>
    <col min="6130" max="6130" width="0" style="19" hidden="1" customWidth="1"/>
    <col min="6131" max="6132" width="4.140625" style="19" customWidth="1"/>
    <col min="6133" max="6133" width="5.28515625" style="19" customWidth="1"/>
    <col min="6134" max="6134" width="0" style="19" hidden="1" customWidth="1"/>
    <col min="6135" max="6137" width="3.5703125" style="19" customWidth="1"/>
    <col min="6138" max="6138" width="3.140625" style="19" customWidth="1"/>
    <col min="6139" max="6142" width="3.28515625" style="19" customWidth="1"/>
    <col min="6143" max="6143" width="1" style="19" customWidth="1"/>
    <col min="6144" max="6145" width="0" style="19" hidden="1" customWidth="1"/>
    <col min="6146" max="6146" width="7.42578125" style="19" customWidth="1"/>
    <col min="6147" max="6147" width="6.140625" style="19" customWidth="1"/>
    <col min="6148" max="6148" width="0" style="19" hidden="1" customWidth="1"/>
    <col min="6149" max="6378" width="9.140625" style="19"/>
    <col min="6379" max="6380" width="4.140625" style="19" customWidth="1"/>
    <col min="6381" max="6384" width="6.28515625" style="19" customWidth="1"/>
    <col min="6385" max="6385" width="1" style="19" customWidth="1"/>
    <col min="6386" max="6386" width="0" style="19" hidden="1" customWidth="1"/>
    <col min="6387" max="6388" width="4.140625" style="19" customWidth="1"/>
    <col min="6389" max="6389" width="5.28515625" style="19" customWidth="1"/>
    <col min="6390" max="6390" width="0" style="19" hidden="1" customWidth="1"/>
    <col min="6391" max="6393" width="3.5703125" style="19" customWidth="1"/>
    <col min="6394" max="6394" width="3.140625" style="19" customWidth="1"/>
    <col min="6395" max="6398" width="3.28515625" style="19" customWidth="1"/>
    <col min="6399" max="6399" width="1" style="19" customWidth="1"/>
    <col min="6400" max="6401" width="0" style="19" hidden="1" customWidth="1"/>
    <col min="6402" max="6402" width="7.42578125" style="19" customWidth="1"/>
    <col min="6403" max="6403" width="6.140625" style="19" customWidth="1"/>
    <col min="6404" max="6404" width="0" style="19" hidden="1" customWidth="1"/>
    <col min="6405" max="6634" width="9.140625" style="19"/>
    <col min="6635" max="6636" width="4.140625" style="19" customWidth="1"/>
    <col min="6637" max="6640" width="6.28515625" style="19" customWidth="1"/>
    <col min="6641" max="6641" width="1" style="19" customWidth="1"/>
    <col min="6642" max="6642" width="0" style="19" hidden="1" customWidth="1"/>
    <col min="6643" max="6644" width="4.140625" style="19" customWidth="1"/>
    <col min="6645" max="6645" width="5.28515625" style="19" customWidth="1"/>
    <col min="6646" max="6646" width="0" style="19" hidden="1" customWidth="1"/>
    <col min="6647" max="6649" width="3.5703125" style="19" customWidth="1"/>
    <col min="6650" max="6650" width="3.140625" style="19" customWidth="1"/>
    <col min="6651" max="6654" width="3.28515625" style="19" customWidth="1"/>
    <col min="6655" max="6655" width="1" style="19" customWidth="1"/>
    <col min="6656" max="6657" width="0" style="19" hidden="1" customWidth="1"/>
    <col min="6658" max="6658" width="7.42578125" style="19" customWidth="1"/>
    <col min="6659" max="6659" width="6.140625" style="19" customWidth="1"/>
    <col min="6660" max="6660" width="0" style="19" hidden="1" customWidth="1"/>
    <col min="6661" max="6890" width="9.140625" style="19"/>
    <col min="6891" max="6892" width="4.140625" style="19" customWidth="1"/>
    <col min="6893" max="6896" width="6.28515625" style="19" customWidth="1"/>
    <col min="6897" max="6897" width="1" style="19" customWidth="1"/>
    <col min="6898" max="6898" width="0" style="19" hidden="1" customWidth="1"/>
    <col min="6899" max="6900" width="4.140625" style="19" customWidth="1"/>
    <col min="6901" max="6901" width="5.28515625" style="19" customWidth="1"/>
    <col min="6902" max="6902" width="0" style="19" hidden="1" customWidth="1"/>
    <col min="6903" max="6905" width="3.5703125" style="19" customWidth="1"/>
    <col min="6906" max="6906" width="3.140625" style="19" customWidth="1"/>
    <col min="6907" max="6910" width="3.28515625" style="19" customWidth="1"/>
    <col min="6911" max="6911" width="1" style="19" customWidth="1"/>
    <col min="6912" max="6913" width="0" style="19" hidden="1" customWidth="1"/>
    <col min="6914" max="6914" width="7.42578125" style="19" customWidth="1"/>
    <col min="6915" max="6915" width="6.140625" style="19" customWidth="1"/>
    <col min="6916" max="6916" width="0" style="19" hidden="1" customWidth="1"/>
    <col min="6917" max="7146" width="9.140625" style="19"/>
    <col min="7147" max="7148" width="4.140625" style="19" customWidth="1"/>
    <col min="7149" max="7152" width="6.28515625" style="19" customWidth="1"/>
    <col min="7153" max="7153" width="1" style="19" customWidth="1"/>
    <col min="7154" max="7154" width="0" style="19" hidden="1" customWidth="1"/>
    <col min="7155" max="7156" width="4.140625" style="19" customWidth="1"/>
    <col min="7157" max="7157" width="5.28515625" style="19" customWidth="1"/>
    <col min="7158" max="7158" width="0" style="19" hidden="1" customWidth="1"/>
    <col min="7159" max="7161" width="3.5703125" style="19" customWidth="1"/>
    <col min="7162" max="7162" width="3.140625" style="19" customWidth="1"/>
    <col min="7163" max="7166" width="3.28515625" style="19" customWidth="1"/>
    <col min="7167" max="7167" width="1" style="19" customWidth="1"/>
    <col min="7168" max="7169" width="0" style="19" hidden="1" customWidth="1"/>
    <col min="7170" max="7170" width="7.42578125" style="19" customWidth="1"/>
    <col min="7171" max="7171" width="6.140625" style="19" customWidth="1"/>
    <col min="7172" max="7172" width="0" style="19" hidden="1" customWidth="1"/>
    <col min="7173" max="7402" width="9.140625" style="19"/>
    <col min="7403" max="7404" width="4.140625" style="19" customWidth="1"/>
    <col min="7405" max="7408" width="6.28515625" style="19" customWidth="1"/>
    <col min="7409" max="7409" width="1" style="19" customWidth="1"/>
    <col min="7410" max="7410" width="0" style="19" hidden="1" customWidth="1"/>
    <col min="7411" max="7412" width="4.140625" style="19" customWidth="1"/>
    <col min="7413" max="7413" width="5.28515625" style="19" customWidth="1"/>
    <col min="7414" max="7414" width="0" style="19" hidden="1" customWidth="1"/>
    <col min="7415" max="7417" width="3.5703125" style="19" customWidth="1"/>
    <col min="7418" max="7418" width="3.140625" style="19" customWidth="1"/>
    <col min="7419" max="7422" width="3.28515625" style="19" customWidth="1"/>
    <col min="7423" max="7423" width="1" style="19" customWidth="1"/>
    <col min="7424" max="7425" width="0" style="19" hidden="1" customWidth="1"/>
    <col min="7426" max="7426" width="7.42578125" style="19" customWidth="1"/>
    <col min="7427" max="7427" width="6.140625" style="19" customWidth="1"/>
    <col min="7428" max="7428" width="0" style="19" hidden="1" customWidth="1"/>
    <col min="7429" max="7658" width="9.140625" style="19"/>
    <col min="7659" max="7660" width="4.140625" style="19" customWidth="1"/>
    <col min="7661" max="7664" width="6.28515625" style="19" customWidth="1"/>
    <col min="7665" max="7665" width="1" style="19" customWidth="1"/>
    <col min="7666" max="7666" width="0" style="19" hidden="1" customWidth="1"/>
    <col min="7667" max="7668" width="4.140625" style="19" customWidth="1"/>
    <col min="7669" max="7669" width="5.28515625" style="19" customWidth="1"/>
    <col min="7670" max="7670" width="0" style="19" hidden="1" customWidth="1"/>
    <col min="7671" max="7673" width="3.5703125" style="19" customWidth="1"/>
    <col min="7674" max="7674" width="3.140625" style="19" customWidth="1"/>
    <col min="7675" max="7678" width="3.28515625" style="19" customWidth="1"/>
    <col min="7679" max="7679" width="1" style="19" customWidth="1"/>
    <col min="7680" max="7681" width="0" style="19" hidden="1" customWidth="1"/>
    <col min="7682" max="7682" width="7.42578125" style="19" customWidth="1"/>
    <col min="7683" max="7683" width="6.140625" style="19" customWidth="1"/>
    <col min="7684" max="7684" width="0" style="19" hidden="1" customWidth="1"/>
    <col min="7685" max="7914" width="9.140625" style="19"/>
    <col min="7915" max="7916" width="4.140625" style="19" customWidth="1"/>
    <col min="7917" max="7920" width="6.28515625" style="19" customWidth="1"/>
    <col min="7921" max="7921" width="1" style="19" customWidth="1"/>
    <col min="7922" max="7922" width="0" style="19" hidden="1" customWidth="1"/>
    <col min="7923" max="7924" width="4.140625" style="19" customWidth="1"/>
    <col min="7925" max="7925" width="5.28515625" style="19" customWidth="1"/>
    <col min="7926" max="7926" width="0" style="19" hidden="1" customWidth="1"/>
    <col min="7927" max="7929" width="3.5703125" style="19" customWidth="1"/>
    <col min="7930" max="7930" width="3.140625" style="19" customWidth="1"/>
    <col min="7931" max="7934" width="3.28515625" style="19" customWidth="1"/>
    <col min="7935" max="7935" width="1" style="19" customWidth="1"/>
    <col min="7936" max="7937" width="0" style="19" hidden="1" customWidth="1"/>
    <col min="7938" max="7938" width="7.42578125" style="19" customWidth="1"/>
    <col min="7939" max="7939" width="6.140625" style="19" customWidth="1"/>
    <col min="7940" max="7940" width="0" style="19" hidden="1" customWidth="1"/>
    <col min="7941" max="8170" width="9.140625" style="19"/>
    <col min="8171" max="8172" width="4.140625" style="19" customWidth="1"/>
    <col min="8173" max="8176" width="6.28515625" style="19" customWidth="1"/>
    <col min="8177" max="8177" width="1" style="19" customWidth="1"/>
    <col min="8178" max="8178" width="0" style="19" hidden="1" customWidth="1"/>
    <col min="8179" max="8180" width="4.140625" style="19" customWidth="1"/>
    <col min="8181" max="8181" width="5.28515625" style="19" customWidth="1"/>
    <col min="8182" max="8182" width="0" style="19" hidden="1" customWidth="1"/>
    <col min="8183" max="8185" width="3.5703125" style="19" customWidth="1"/>
    <col min="8186" max="8186" width="3.140625" style="19" customWidth="1"/>
    <col min="8187" max="8190" width="3.28515625" style="19" customWidth="1"/>
    <col min="8191" max="8191" width="1" style="19" customWidth="1"/>
    <col min="8192" max="8193" width="0" style="19" hidden="1" customWidth="1"/>
    <col min="8194" max="8194" width="7.42578125" style="19" customWidth="1"/>
    <col min="8195" max="8195" width="6.140625" style="19" customWidth="1"/>
    <col min="8196" max="8196" width="0" style="19" hidden="1" customWidth="1"/>
    <col min="8197" max="8426" width="9.140625" style="19"/>
    <col min="8427" max="8428" width="4.140625" style="19" customWidth="1"/>
    <col min="8429" max="8432" width="6.28515625" style="19" customWidth="1"/>
    <col min="8433" max="8433" width="1" style="19" customWidth="1"/>
    <col min="8434" max="8434" width="0" style="19" hidden="1" customWidth="1"/>
    <col min="8435" max="8436" width="4.140625" style="19" customWidth="1"/>
    <col min="8437" max="8437" width="5.28515625" style="19" customWidth="1"/>
    <col min="8438" max="8438" width="0" style="19" hidden="1" customWidth="1"/>
    <col min="8439" max="8441" width="3.5703125" style="19" customWidth="1"/>
    <col min="8442" max="8442" width="3.140625" style="19" customWidth="1"/>
    <col min="8443" max="8446" width="3.28515625" style="19" customWidth="1"/>
    <col min="8447" max="8447" width="1" style="19" customWidth="1"/>
    <col min="8448" max="8449" width="0" style="19" hidden="1" customWidth="1"/>
    <col min="8450" max="8450" width="7.42578125" style="19" customWidth="1"/>
    <col min="8451" max="8451" width="6.140625" style="19" customWidth="1"/>
    <col min="8452" max="8452" width="0" style="19" hidden="1" customWidth="1"/>
    <col min="8453" max="8682" width="9.140625" style="19"/>
    <col min="8683" max="8684" width="4.140625" style="19" customWidth="1"/>
    <col min="8685" max="8688" width="6.28515625" style="19" customWidth="1"/>
    <col min="8689" max="8689" width="1" style="19" customWidth="1"/>
    <col min="8690" max="8690" width="0" style="19" hidden="1" customWidth="1"/>
    <col min="8691" max="8692" width="4.140625" style="19" customWidth="1"/>
    <col min="8693" max="8693" width="5.28515625" style="19" customWidth="1"/>
    <col min="8694" max="8694" width="0" style="19" hidden="1" customWidth="1"/>
    <col min="8695" max="8697" width="3.5703125" style="19" customWidth="1"/>
    <col min="8698" max="8698" width="3.140625" style="19" customWidth="1"/>
    <col min="8699" max="8702" width="3.28515625" style="19" customWidth="1"/>
    <col min="8703" max="8703" width="1" style="19" customWidth="1"/>
    <col min="8704" max="8705" width="0" style="19" hidden="1" customWidth="1"/>
    <col min="8706" max="8706" width="7.42578125" style="19" customWidth="1"/>
    <col min="8707" max="8707" width="6.140625" style="19" customWidth="1"/>
    <col min="8708" max="8708" width="0" style="19" hidden="1" customWidth="1"/>
    <col min="8709" max="8938" width="9.140625" style="19"/>
    <col min="8939" max="8940" width="4.140625" style="19" customWidth="1"/>
    <col min="8941" max="8944" width="6.28515625" style="19" customWidth="1"/>
    <col min="8945" max="8945" width="1" style="19" customWidth="1"/>
    <col min="8946" max="8946" width="0" style="19" hidden="1" customWidth="1"/>
    <col min="8947" max="8948" width="4.140625" style="19" customWidth="1"/>
    <col min="8949" max="8949" width="5.28515625" style="19" customWidth="1"/>
    <col min="8950" max="8950" width="0" style="19" hidden="1" customWidth="1"/>
    <col min="8951" max="8953" width="3.5703125" style="19" customWidth="1"/>
    <col min="8954" max="8954" width="3.140625" style="19" customWidth="1"/>
    <col min="8955" max="8958" width="3.28515625" style="19" customWidth="1"/>
    <col min="8959" max="8959" width="1" style="19" customWidth="1"/>
    <col min="8960" max="8961" width="0" style="19" hidden="1" customWidth="1"/>
    <col min="8962" max="8962" width="7.42578125" style="19" customWidth="1"/>
    <col min="8963" max="8963" width="6.140625" style="19" customWidth="1"/>
    <col min="8964" max="8964" width="0" style="19" hidden="1" customWidth="1"/>
    <col min="8965" max="9194" width="9.140625" style="19"/>
    <col min="9195" max="9196" width="4.140625" style="19" customWidth="1"/>
    <col min="9197" max="9200" width="6.28515625" style="19" customWidth="1"/>
    <col min="9201" max="9201" width="1" style="19" customWidth="1"/>
    <col min="9202" max="9202" width="0" style="19" hidden="1" customWidth="1"/>
    <col min="9203" max="9204" width="4.140625" style="19" customWidth="1"/>
    <col min="9205" max="9205" width="5.28515625" style="19" customWidth="1"/>
    <col min="9206" max="9206" width="0" style="19" hidden="1" customWidth="1"/>
    <col min="9207" max="9209" width="3.5703125" style="19" customWidth="1"/>
    <col min="9210" max="9210" width="3.140625" style="19" customWidth="1"/>
    <col min="9211" max="9214" width="3.28515625" style="19" customWidth="1"/>
    <col min="9215" max="9215" width="1" style="19" customWidth="1"/>
    <col min="9216" max="9217" width="0" style="19" hidden="1" customWidth="1"/>
    <col min="9218" max="9218" width="7.42578125" style="19" customWidth="1"/>
    <col min="9219" max="9219" width="6.140625" style="19" customWidth="1"/>
    <col min="9220" max="9220" width="0" style="19" hidden="1" customWidth="1"/>
    <col min="9221" max="9450" width="9.140625" style="19"/>
    <col min="9451" max="9452" width="4.140625" style="19" customWidth="1"/>
    <col min="9453" max="9456" width="6.28515625" style="19" customWidth="1"/>
    <col min="9457" max="9457" width="1" style="19" customWidth="1"/>
    <col min="9458" max="9458" width="0" style="19" hidden="1" customWidth="1"/>
    <col min="9459" max="9460" width="4.140625" style="19" customWidth="1"/>
    <col min="9461" max="9461" width="5.28515625" style="19" customWidth="1"/>
    <col min="9462" max="9462" width="0" style="19" hidden="1" customWidth="1"/>
    <col min="9463" max="9465" width="3.5703125" style="19" customWidth="1"/>
    <col min="9466" max="9466" width="3.140625" style="19" customWidth="1"/>
    <col min="9467" max="9470" width="3.28515625" style="19" customWidth="1"/>
    <col min="9471" max="9471" width="1" style="19" customWidth="1"/>
    <col min="9472" max="9473" width="0" style="19" hidden="1" customWidth="1"/>
    <col min="9474" max="9474" width="7.42578125" style="19" customWidth="1"/>
    <col min="9475" max="9475" width="6.140625" style="19" customWidth="1"/>
    <col min="9476" max="9476" width="0" style="19" hidden="1" customWidth="1"/>
    <col min="9477" max="9706" width="9.140625" style="19"/>
    <col min="9707" max="9708" width="4.140625" style="19" customWidth="1"/>
    <col min="9709" max="9712" width="6.28515625" style="19" customWidth="1"/>
    <col min="9713" max="9713" width="1" style="19" customWidth="1"/>
    <col min="9714" max="9714" width="0" style="19" hidden="1" customWidth="1"/>
    <col min="9715" max="9716" width="4.140625" style="19" customWidth="1"/>
    <col min="9717" max="9717" width="5.28515625" style="19" customWidth="1"/>
    <col min="9718" max="9718" width="0" style="19" hidden="1" customWidth="1"/>
    <col min="9719" max="9721" width="3.5703125" style="19" customWidth="1"/>
    <col min="9722" max="9722" width="3.140625" style="19" customWidth="1"/>
    <col min="9723" max="9726" width="3.28515625" style="19" customWidth="1"/>
    <col min="9727" max="9727" width="1" style="19" customWidth="1"/>
    <col min="9728" max="9729" width="0" style="19" hidden="1" customWidth="1"/>
    <col min="9730" max="9730" width="7.42578125" style="19" customWidth="1"/>
    <col min="9731" max="9731" width="6.140625" style="19" customWidth="1"/>
    <col min="9732" max="9732" width="0" style="19" hidden="1" customWidth="1"/>
    <col min="9733" max="9962" width="9.140625" style="19"/>
    <col min="9963" max="9964" width="4.140625" style="19" customWidth="1"/>
    <col min="9965" max="9968" width="6.28515625" style="19" customWidth="1"/>
    <col min="9969" max="9969" width="1" style="19" customWidth="1"/>
    <col min="9970" max="9970" width="0" style="19" hidden="1" customWidth="1"/>
    <col min="9971" max="9972" width="4.140625" style="19" customWidth="1"/>
    <col min="9973" max="9973" width="5.28515625" style="19" customWidth="1"/>
    <col min="9974" max="9974" width="0" style="19" hidden="1" customWidth="1"/>
    <col min="9975" max="9977" width="3.5703125" style="19" customWidth="1"/>
    <col min="9978" max="9978" width="3.140625" style="19" customWidth="1"/>
    <col min="9979" max="9982" width="3.28515625" style="19" customWidth="1"/>
    <col min="9983" max="9983" width="1" style="19" customWidth="1"/>
    <col min="9984" max="9985" width="0" style="19" hidden="1" customWidth="1"/>
    <col min="9986" max="9986" width="7.42578125" style="19" customWidth="1"/>
    <col min="9987" max="9987" width="6.140625" style="19" customWidth="1"/>
    <col min="9988" max="9988" width="0" style="19" hidden="1" customWidth="1"/>
    <col min="9989" max="10218" width="9.140625" style="19"/>
    <col min="10219" max="10220" width="4.140625" style="19" customWidth="1"/>
    <col min="10221" max="10224" width="6.28515625" style="19" customWidth="1"/>
    <col min="10225" max="10225" width="1" style="19" customWidth="1"/>
    <col min="10226" max="10226" width="0" style="19" hidden="1" customWidth="1"/>
    <col min="10227" max="10228" width="4.140625" style="19" customWidth="1"/>
    <col min="10229" max="10229" width="5.28515625" style="19" customWidth="1"/>
    <col min="10230" max="10230" width="0" style="19" hidden="1" customWidth="1"/>
    <col min="10231" max="10233" width="3.5703125" style="19" customWidth="1"/>
    <col min="10234" max="10234" width="3.140625" style="19" customWidth="1"/>
    <col min="10235" max="10238" width="3.28515625" style="19" customWidth="1"/>
    <col min="10239" max="10239" width="1" style="19" customWidth="1"/>
    <col min="10240" max="10241" width="0" style="19" hidden="1" customWidth="1"/>
    <col min="10242" max="10242" width="7.42578125" style="19" customWidth="1"/>
    <col min="10243" max="10243" width="6.140625" style="19" customWidth="1"/>
    <col min="10244" max="10244" width="0" style="19" hidden="1" customWidth="1"/>
    <col min="10245" max="10474" width="9.140625" style="19"/>
    <col min="10475" max="10476" width="4.140625" style="19" customWidth="1"/>
    <col min="10477" max="10480" width="6.28515625" style="19" customWidth="1"/>
    <col min="10481" max="10481" width="1" style="19" customWidth="1"/>
    <col min="10482" max="10482" width="0" style="19" hidden="1" customWidth="1"/>
    <col min="10483" max="10484" width="4.140625" style="19" customWidth="1"/>
    <col min="10485" max="10485" width="5.28515625" style="19" customWidth="1"/>
    <col min="10486" max="10486" width="0" style="19" hidden="1" customWidth="1"/>
    <col min="10487" max="10489" width="3.5703125" style="19" customWidth="1"/>
    <col min="10490" max="10490" width="3.140625" style="19" customWidth="1"/>
    <col min="10491" max="10494" width="3.28515625" style="19" customWidth="1"/>
    <col min="10495" max="10495" width="1" style="19" customWidth="1"/>
    <col min="10496" max="10497" width="0" style="19" hidden="1" customWidth="1"/>
    <col min="10498" max="10498" width="7.42578125" style="19" customWidth="1"/>
    <col min="10499" max="10499" width="6.140625" style="19" customWidth="1"/>
    <col min="10500" max="10500" width="0" style="19" hidden="1" customWidth="1"/>
    <col min="10501" max="10730" width="9.140625" style="19"/>
    <col min="10731" max="10732" width="4.140625" style="19" customWidth="1"/>
    <col min="10733" max="10736" width="6.28515625" style="19" customWidth="1"/>
    <col min="10737" max="10737" width="1" style="19" customWidth="1"/>
    <col min="10738" max="10738" width="0" style="19" hidden="1" customWidth="1"/>
    <col min="10739" max="10740" width="4.140625" style="19" customWidth="1"/>
    <col min="10741" max="10741" width="5.28515625" style="19" customWidth="1"/>
    <col min="10742" max="10742" width="0" style="19" hidden="1" customWidth="1"/>
    <col min="10743" max="10745" width="3.5703125" style="19" customWidth="1"/>
    <col min="10746" max="10746" width="3.140625" style="19" customWidth="1"/>
    <col min="10747" max="10750" width="3.28515625" style="19" customWidth="1"/>
    <col min="10751" max="10751" width="1" style="19" customWidth="1"/>
    <col min="10752" max="10753" width="0" style="19" hidden="1" customWidth="1"/>
    <col min="10754" max="10754" width="7.42578125" style="19" customWidth="1"/>
    <col min="10755" max="10755" width="6.140625" style="19" customWidth="1"/>
    <col min="10756" max="10756" width="0" style="19" hidden="1" customWidth="1"/>
    <col min="10757" max="10986" width="9.140625" style="19"/>
    <col min="10987" max="10988" width="4.140625" style="19" customWidth="1"/>
    <col min="10989" max="10992" width="6.28515625" style="19" customWidth="1"/>
    <col min="10993" max="10993" width="1" style="19" customWidth="1"/>
    <col min="10994" max="10994" width="0" style="19" hidden="1" customWidth="1"/>
    <col min="10995" max="10996" width="4.140625" style="19" customWidth="1"/>
    <col min="10997" max="10997" width="5.28515625" style="19" customWidth="1"/>
    <col min="10998" max="10998" width="0" style="19" hidden="1" customWidth="1"/>
    <col min="10999" max="11001" width="3.5703125" style="19" customWidth="1"/>
    <col min="11002" max="11002" width="3.140625" style="19" customWidth="1"/>
    <col min="11003" max="11006" width="3.28515625" style="19" customWidth="1"/>
    <col min="11007" max="11007" width="1" style="19" customWidth="1"/>
    <col min="11008" max="11009" width="0" style="19" hidden="1" customWidth="1"/>
    <col min="11010" max="11010" width="7.42578125" style="19" customWidth="1"/>
    <col min="11011" max="11011" width="6.140625" style="19" customWidth="1"/>
    <col min="11012" max="11012" width="0" style="19" hidden="1" customWidth="1"/>
    <col min="11013" max="11242" width="9.140625" style="19"/>
    <col min="11243" max="11244" width="4.140625" style="19" customWidth="1"/>
    <col min="11245" max="11248" width="6.28515625" style="19" customWidth="1"/>
    <col min="11249" max="11249" width="1" style="19" customWidth="1"/>
    <col min="11250" max="11250" width="0" style="19" hidden="1" customWidth="1"/>
    <col min="11251" max="11252" width="4.140625" style="19" customWidth="1"/>
    <col min="11253" max="11253" width="5.28515625" style="19" customWidth="1"/>
    <col min="11254" max="11254" width="0" style="19" hidden="1" customWidth="1"/>
    <col min="11255" max="11257" width="3.5703125" style="19" customWidth="1"/>
    <col min="11258" max="11258" width="3.140625" style="19" customWidth="1"/>
    <col min="11259" max="11262" width="3.28515625" style="19" customWidth="1"/>
    <col min="11263" max="11263" width="1" style="19" customWidth="1"/>
    <col min="11264" max="11265" width="0" style="19" hidden="1" customWidth="1"/>
    <col min="11266" max="11266" width="7.42578125" style="19" customWidth="1"/>
    <col min="11267" max="11267" width="6.140625" style="19" customWidth="1"/>
    <col min="11268" max="11268" width="0" style="19" hidden="1" customWidth="1"/>
    <col min="11269" max="11498" width="9.140625" style="19"/>
    <col min="11499" max="11500" width="4.140625" style="19" customWidth="1"/>
    <col min="11501" max="11504" width="6.28515625" style="19" customWidth="1"/>
    <col min="11505" max="11505" width="1" style="19" customWidth="1"/>
    <col min="11506" max="11506" width="0" style="19" hidden="1" customWidth="1"/>
    <col min="11507" max="11508" width="4.140625" style="19" customWidth="1"/>
    <col min="11509" max="11509" width="5.28515625" style="19" customWidth="1"/>
    <col min="11510" max="11510" width="0" style="19" hidden="1" customWidth="1"/>
    <col min="11511" max="11513" width="3.5703125" style="19" customWidth="1"/>
    <col min="11514" max="11514" width="3.140625" style="19" customWidth="1"/>
    <col min="11515" max="11518" width="3.28515625" style="19" customWidth="1"/>
    <col min="11519" max="11519" width="1" style="19" customWidth="1"/>
    <col min="11520" max="11521" width="0" style="19" hidden="1" customWidth="1"/>
    <col min="11522" max="11522" width="7.42578125" style="19" customWidth="1"/>
    <col min="11523" max="11523" width="6.140625" style="19" customWidth="1"/>
    <col min="11524" max="11524" width="0" style="19" hidden="1" customWidth="1"/>
    <col min="11525" max="11754" width="9.140625" style="19"/>
    <col min="11755" max="11756" width="4.140625" style="19" customWidth="1"/>
    <col min="11757" max="11760" width="6.28515625" style="19" customWidth="1"/>
    <col min="11761" max="11761" width="1" style="19" customWidth="1"/>
    <col min="11762" max="11762" width="0" style="19" hidden="1" customWidth="1"/>
    <col min="11763" max="11764" width="4.140625" style="19" customWidth="1"/>
    <col min="11765" max="11765" width="5.28515625" style="19" customWidth="1"/>
    <col min="11766" max="11766" width="0" style="19" hidden="1" customWidth="1"/>
    <col min="11767" max="11769" width="3.5703125" style="19" customWidth="1"/>
    <col min="11770" max="11770" width="3.140625" style="19" customWidth="1"/>
    <col min="11771" max="11774" width="3.28515625" style="19" customWidth="1"/>
    <col min="11775" max="11775" width="1" style="19" customWidth="1"/>
    <col min="11776" max="11777" width="0" style="19" hidden="1" customWidth="1"/>
    <col min="11778" max="11778" width="7.42578125" style="19" customWidth="1"/>
    <col min="11779" max="11779" width="6.140625" style="19" customWidth="1"/>
    <col min="11780" max="11780" width="0" style="19" hidden="1" customWidth="1"/>
    <col min="11781" max="12010" width="9.140625" style="19"/>
    <col min="12011" max="12012" width="4.140625" style="19" customWidth="1"/>
    <col min="12013" max="12016" width="6.28515625" style="19" customWidth="1"/>
    <col min="12017" max="12017" width="1" style="19" customWidth="1"/>
    <col min="12018" max="12018" width="0" style="19" hidden="1" customWidth="1"/>
    <col min="12019" max="12020" width="4.140625" style="19" customWidth="1"/>
    <col min="12021" max="12021" width="5.28515625" style="19" customWidth="1"/>
    <col min="12022" max="12022" width="0" style="19" hidden="1" customWidth="1"/>
    <col min="12023" max="12025" width="3.5703125" style="19" customWidth="1"/>
    <col min="12026" max="12026" width="3.140625" style="19" customWidth="1"/>
    <col min="12027" max="12030" width="3.28515625" style="19" customWidth="1"/>
    <col min="12031" max="12031" width="1" style="19" customWidth="1"/>
    <col min="12032" max="12033" width="0" style="19" hidden="1" customWidth="1"/>
    <col min="12034" max="12034" width="7.42578125" style="19" customWidth="1"/>
    <col min="12035" max="12035" width="6.140625" style="19" customWidth="1"/>
    <col min="12036" max="12036" width="0" style="19" hidden="1" customWidth="1"/>
    <col min="12037" max="12266" width="9.140625" style="19"/>
    <col min="12267" max="12268" width="4.140625" style="19" customWidth="1"/>
    <col min="12269" max="12272" width="6.28515625" style="19" customWidth="1"/>
    <col min="12273" max="12273" width="1" style="19" customWidth="1"/>
    <col min="12274" max="12274" width="0" style="19" hidden="1" customWidth="1"/>
    <col min="12275" max="12276" width="4.140625" style="19" customWidth="1"/>
    <col min="12277" max="12277" width="5.28515625" style="19" customWidth="1"/>
    <col min="12278" max="12278" width="0" style="19" hidden="1" customWidth="1"/>
    <col min="12279" max="12281" width="3.5703125" style="19" customWidth="1"/>
    <col min="12282" max="12282" width="3.140625" style="19" customWidth="1"/>
    <col min="12283" max="12286" width="3.28515625" style="19" customWidth="1"/>
    <col min="12287" max="12287" width="1" style="19" customWidth="1"/>
    <col min="12288" max="12289" width="0" style="19" hidden="1" customWidth="1"/>
    <col min="12290" max="12290" width="7.42578125" style="19" customWidth="1"/>
    <col min="12291" max="12291" width="6.140625" style="19" customWidth="1"/>
    <col min="12292" max="12292" width="0" style="19" hidden="1" customWidth="1"/>
    <col min="12293" max="12522" width="9.140625" style="19"/>
    <col min="12523" max="12524" width="4.140625" style="19" customWidth="1"/>
    <col min="12525" max="12528" width="6.28515625" style="19" customWidth="1"/>
    <col min="12529" max="12529" width="1" style="19" customWidth="1"/>
    <col min="12530" max="12530" width="0" style="19" hidden="1" customWidth="1"/>
    <col min="12531" max="12532" width="4.140625" style="19" customWidth="1"/>
    <col min="12533" max="12533" width="5.28515625" style="19" customWidth="1"/>
    <col min="12534" max="12534" width="0" style="19" hidden="1" customWidth="1"/>
    <col min="12535" max="12537" width="3.5703125" style="19" customWidth="1"/>
    <col min="12538" max="12538" width="3.140625" style="19" customWidth="1"/>
    <col min="12539" max="12542" width="3.28515625" style="19" customWidth="1"/>
    <col min="12543" max="12543" width="1" style="19" customWidth="1"/>
    <col min="12544" max="12545" width="0" style="19" hidden="1" customWidth="1"/>
    <col min="12546" max="12546" width="7.42578125" style="19" customWidth="1"/>
    <col min="12547" max="12547" width="6.140625" style="19" customWidth="1"/>
    <col min="12548" max="12548" width="0" style="19" hidden="1" customWidth="1"/>
    <col min="12549" max="12778" width="9.140625" style="19"/>
    <col min="12779" max="12780" width="4.140625" style="19" customWidth="1"/>
    <col min="12781" max="12784" width="6.28515625" style="19" customWidth="1"/>
    <col min="12785" max="12785" width="1" style="19" customWidth="1"/>
    <col min="12786" max="12786" width="0" style="19" hidden="1" customWidth="1"/>
    <col min="12787" max="12788" width="4.140625" style="19" customWidth="1"/>
    <col min="12789" max="12789" width="5.28515625" style="19" customWidth="1"/>
    <col min="12790" max="12790" width="0" style="19" hidden="1" customWidth="1"/>
    <col min="12791" max="12793" width="3.5703125" style="19" customWidth="1"/>
    <col min="12794" max="12794" width="3.140625" style="19" customWidth="1"/>
    <col min="12795" max="12798" width="3.28515625" style="19" customWidth="1"/>
    <col min="12799" max="12799" width="1" style="19" customWidth="1"/>
    <col min="12800" max="12801" width="0" style="19" hidden="1" customWidth="1"/>
    <col min="12802" max="12802" width="7.42578125" style="19" customWidth="1"/>
    <col min="12803" max="12803" width="6.140625" style="19" customWidth="1"/>
    <col min="12804" max="12804" width="0" style="19" hidden="1" customWidth="1"/>
    <col min="12805" max="13034" width="9.140625" style="19"/>
    <col min="13035" max="13036" width="4.140625" style="19" customWidth="1"/>
    <col min="13037" max="13040" width="6.28515625" style="19" customWidth="1"/>
    <col min="13041" max="13041" width="1" style="19" customWidth="1"/>
    <col min="13042" max="13042" width="0" style="19" hidden="1" customWidth="1"/>
    <col min="13043" max="13044" width="4.140625" style="19" customWidth="1"/>
    <col min="13045" max="13045" width="5.28515625" style="19" customWidth="1"/>
    <col min="13046" max="13046" width="0" style="19" hidden="1" customWidth="1"/>
    <col min="13047" max="13049" width="3.5703125" style="19" customWidth="1"/>
    <col min="13050" max="13050" width="3.140625" style="19" customWidth="1"/>
    <col min="13051" max="13054" width="3.28515625" style="19" customWidth="1"/>
    <col min="13055" max="13055" width="1" style="19" customWidth="1"/>
    <col min="13056" max="13057" width="0" style="19" hidden="1" customWidth="1"/>
    <col min="13058" max="13058" width="7.42578125" style="19" customWidth="1"/>
    <col min="13059" max="13059" width="6.140625" style="19" customWidth="1"/>
    <col min="13060" max="13060" width="0" style="19" hidden="1" customWidth="1"/>
    <col min="13061" max="13290" width="9.140625" style="19"/>
    <col min="13291" max="13292" width="4.140625" style="19" customWidth="1"/>
    <col min="13293" max="13296" width="6.28515625" style="19" customWidth="1"/>
    <col min="13297" max="13297" width="1" style="19" customWidth="1"/>
    <col min="13298" max="13298" width="0" style="19" hidden="1" customWidth="1"/>
    <col min="13299" max="13300" width="4.140625" style="19" customWidth="1"/>
    <col min="13301" max="13301" width="5.28515625" style="19" customWidth="1"/>
    <col min="13302" max="13302" width="0" style="19" hidden="1" customWidth="1"/>
    <col min="13303" max="13305" width="3.5703125" style="19" customWidth="1"/>
    <col min="13306" max="13306" width="3.140625" style="19" customWidth="1"/>
    <col min="13307" max="13310" width="3.28515625" style="19" customWidth="1"/>
    <col min="13311" max="13311" width="1" style="19" customWidth="1"/>
    <col min="13312" max="13313" width="0" style="19" hidden="1" customWidth="1"/>
    <col min="13314" max="13314" width="7.42578125" style="19" customWidth="1"/>
    <col min="13315" max="13315" width="6.140625" style="19" customWidth="1"/>
    <col min="13316" max="13316" width="0" style="19" hidden="1" customWidth="1"/>
    <col min="13317" max="13546" width="9.140625" style="19"/>
    <col min="13547" max="13548" width="4.140625" style="19" customWidth="1"/>
    <col min="13549" max="13552" width="6.28515625" style="19" customWidth="1"/>
    <col min="13553" max="13553" width="1" style="19" customWidth="1"/>
    <col min="13554" max="13554" width="0" style="19" hidden="1" customWidth="1"/>
    <col min="13555" max="13556" width="4.140625" style="19" customWidth="1"/>
    <col min="13557" max="13557" width="5.28515625" style="19" customWidth="1"/>
    <col min="13558" max="13558" width="0" style="19" hidden="1" customWidth="1"/>
    <col min="13559" max="13561" width="3.5703125" style="19" customWidth="1"/>
    <col min="13562" max="13562" width="3.140625" style="19" customWidth="1"/>
    <col min="13563" max="13566" width="3.28515625" style="19" customWidth="1"/>
    <col min="13567" max="13567" width="1" style="19" customWidth="1"/>
    <col min="13568" max="13569" width="0" style="19" hidden="1" customWidth="1"/>
    <col min="13570" max="13570" width="7.42578125" style="19" customWidth="1"/>
    <col min="13571" max="13571" width="6.140625" style="19" customWidth="1"/>
    <col min="13572" max="13572" width="0" style="19" hidden="1" customWidth="1"/>
    <col min="13573" max="13802" width="9.140625" style="19"/>
    <col min="13803" max="13804" width="4.140625" style="19" customWidth="1"/>
    <col min="13805" max="13808" width="6.28515625" style="19" customWidth="1"/>
    <col min="13809" max="13809" width="1" style="19" customWidth="1"/>
    <col min="13810" max="13810" width="0" style="19" hidden="1" customWidth="1"/>
    <col min="13811" max="13812" width="4.140625" style="19" customWidth="1"/>
    <col min="13813" max="13813" width="5.28515625" style="19" customWidth="1"/>
    <col min="13814" max="13814" width="0" style="19" hidden="1" customWidth="1"/>
    <col min="13815" max="13817" width="3.5703125" style="19" customWidth="1"/>
    <col min="13818" max="13818" width="3.140625" style="19" customWidth="1"/>
    <col min="13819" max="13822" width="3.28515625" style="19" customWidth="1"/>
    <col min="13823" max="13823" width="1" style="19" customWidth="1"/>
    <col min="13824" max="13825" width="0" style="19" hidden="1" customWidth="1"/>
    <col min="13826" max="13826" width="7.42578125" style="19" customWidth="1"/>
    <col min="13827" max="13827" width="6.140625" style="19" customWidth="1"/>
    <col min="13828" max="13828" width="0" style="19" hidden="1" customWidth="1"/>
    <col min="13829" max="14058" width="9.140625" style="19"/>
    <col min="14059" max="14060" width="4.140625" style="19" customWidth="1"/>
    <col min="14061" max="14064" width="6.28515625" style="19" customWidth="1"/>
    <col min="14065" max="14065" width="1" style="19" customWidth="1"/>
    <col min="14066" max="14066" width="0" style="19" hidden="1" customWidth="1"/>
    <col min="14067" max="14068" width="4.140625" style="19" customWidth="1"/>
    <col min="14069" max="14069" width="5.28515625" style="19" customWidth="1"/>
    <col min="14070" max="14070" width="0" style="19" hidden="1" customWidth="1"/>
    <col min="14071" max="14073" width="3.5703125" style="19" customWidth="1"/>
    <col min="14074" max="14074" width="3.140625" style="19" customWidth="1"/>
    <col min="14075" max="14078" width="3.28515625" style="19" customWidth="1"/>
    <col min="14079" max="14079" width="1" style="19" customWidth="1"/>
    <col min="14080" max="14081" width="0" style="19" hidden="1" customWidth="1"/>
    <col min="14082" max="14082" width="7.42578125" style="19" customWidth="1"/>
    <col min="14083" max="14083" width="6.140625" style="19" customWidth="1"/>
    <col min="14084" max="14084" width="0" style="19" hidden="1" customWidth="1"/>
    <col min="14085" max="14314" width="9.140625" style="19"/>
    <col min="14315" max="14316" width="4.140625" style="19" customWidth="1"/>
    <col min="14317" max="14320" width="6.28515625" style="19" customWidth="1"/>
    <col min="14321" max="14321" width="1" style="19" customWidth="1"/>
    <col min="14322" max="14322" width="0" style="19" hidden="1" customWidth="1"/>
    <col min="14323" max="14324" width="4.140625" style="19" customWidth="1"/>
    <col min="14325" max="14325" width="5.28515625" style="19" customWidth="1"/>
    <col min="14326" max="14326" width="0" style="19" hidden="1" customWidth="1"/>
    <col min="14327" max="14329" width="3.5703125" style="19" customWidth="1"/>
    <col min="14330" max="14330" width="3.140625" style="19" customWidth="1"/>
    <col min="14331" max="14334" width="3.28515625" style="19" customWidth="1"/>
    <col min="14335" max="14335" width="1" style="19" customWidth="1"/>
    <col min="14336" max="14337" width="0" style="19" hidden="1" customWidth="1"/>
    <col min="14338" max="14338" width="7.42578125" style="19" customWidth="1"/>
    <col min="14339" max="14339" width="6.140625" style="19" customWidth="1"/>
    <col min="14340" max="14340" width="0" style="19" hidden="1" customWidth="1"/>
    <col min="14341" max="14570" width="9.140625" style="19"/>
    <col min="14571" max="14572" width="4.140625" style="19" customWidth="1"/>
    <col min="14573" max="14576" width="6.28515625" style="19" customWidth="1"/>
    <col min="14577" max="14577" width="1" style="19" customWidth="1"/>
    <col min="14578" max="14578" width="0" style="19" hidden="1" customWidth="1"/>
    <col min="14579" max="14580" width="4.140625" style="19" customWidth="1"/>
    <col min="14581" max="14581" width="5.28515625" style="19" customWidth="1"/>
    <col min="14582" max="14582" width="0" style="19" hidden="1" customWidth="1"/>
    <col min="14583" max="14585" width="3.5703125" style="19" customWidth="1"/>
    <col min="14586" max="14586" width="3.140625" style="19" customWidth="1"/>
    <col min="14587" max="14590" width="3.28515625" style="19" customWidth="1"/>
    <col min="14591" max="14591" width="1" style="19" customWidth="1"/>
    <col min="14592" max="14593" width="0" style="19" hidden="1" customWidth="1"/>
    <col min="14594" max="14594" width="7.42578125" style="19" customWidth="1"/>
    <col min="14595" max="14595" width="6.140625" style="19" customWidth="1"/>
    <col min="14596" max="14596" width="0" style="19" hidden="1" customWidth="1"/>
    <col min="14597" max="14826" width="9.140625" style="19"/>
    <col min="14827" max="14828" width="4.140625" style="19" customWidth="1"/>
    <col min="14829" max="14832" width="6.28515625" style="19" customWidth="1"/>
    <col min="14833" max="14833" width="1" style="19" customWidth="1"/>
    <col min="14834" max="14834" width="0" style="19" hidden="1" customWidth="1"/>
    <col min="14835" max="14836" width="4.140625" style="19" customWidth="1"/>
    <col min="14837" max="14837" width="5.28515625" style="19" customWidth="1"/>
    <col min="14838" max="14838" width="0" style="19" hidden="1" customWidth="1"/>
    <col min="14839" max="14841" width="3.5703125" style="19" customWidth="1"/>
    <col min="14842" max="14842" width="3.140625" style="19" customWidth="1"/>
    <col min="14843" max="14846" width="3.28515625" style="19" customWidth="1"/>
    <col min="14847" max="14847" width="1" style="19" customWidth="1"/>
    <col min="14848" max="14849" width="0" style="19" hidden="1" customWidth="1"/>
    <col min="14850" max="14850" width="7.42578125" style="19" customWidth="1"/>
    <col min="14851" max="14851" width="6.140625" style="19" customWidth="1"/>
    <col min="14852" max="14852" width="0" style="19" hidden="1" customWidth="1"/>
    <col min="14853" max="15082" width="9.140625" style="19"/>
    <col min="15083" max="15084" width="4.140625" style="19" customWidth="1"/>
    <col min="15085" max="15088" width="6.28515625" style="19" customWidth="1"/>
    <col min="15089" max="15089" width="1" style="19" customWidth="1"/>
    <col min="15090" max="15090" width="0" style="19" hidden="1" customWidth="1"/>
    <col min="15091" max="15092" width="4.140625" style="19" customWidth="1"/>
    <col min="15093" max="15093" width="5.28515625" style="19" customWidth="1"/>
    <col min="15094" max="15094" width="0" style="19" hidden="1" customWidth="1"/>
    <col min="15095" max="15097" width="3.5703125" style="19" customWidth="1"/>
    <col min="15098" max="15098" width="3.140625" style="19" customWidth="1"/>
    <col min="15099" max="15102" width="3.28515625" style="19" customWidth="1"/>
    <col min="15103" max="15103" width="1" style="19" customWidth="1"/>
    <col min="15104" max="15105" width="0" style="19" hidden="1" customWidth="1"/>
    <col min="15106" max="15106" width="7.42578125" style="19" customWidth="1"/>
    <col min="15107" max="15107" width="6.140625" style="19" customWidth="1"/>
    <col min="15108" max="15108" width="0" style="19" hidden="1" customWidth="1"/>
    <col min="15109" max="15338" width="9.140625" style="19"/>
    <col min="15339" max="15340" width="4.140625" style="19" customWidth="1"/>
    <col min="15341" max="15344" width="6.28515625" style="19" customWidth="1"/>
    <col min="15345" max="15345" width="1" style="19" customWidth="1"/>
    <col min="15346" max="15346" width="0" style="19" hidden="1" customWidth="1"/>
    <col min="15347" max="15348" width="4.140625" style="19" customWidth="1"/>
    <col min="15349" max="15349" width="5.28515625" style="19" customWidth="1"/>
    <col min="15350" max="15350" width="0" style="19" hidden="1" customWidth="1"/>
    <col min="15351" max="15353" width="3.5703125" style="19" customWidth="1"/>
    <col min="15354" max="15354" width="3.140625" style="19" customWidth="1"/>
    <col min="15355" max="15358" width="3.28515625" style="19" customWidth="1"/>
    <col min="15359" max="15359" width="1" style="19" customWidth="1"/>
    <col min="15360" max="15361" width="0" style="19" hidden="1" customWidth="1"/>
    <col min="15362" max="15362" width="7.42578125" style="19" customWidth="1"/>
    <col min="15363" max="15363" width="6.140625" style="19" customWidth="1"/>
    <col min="15364" max="15364" width="0" style="19" hidden="1" customWidth="1"/>
    <col min="15365" max="15594" width="9.140625" style="19"/>
    <col min="15595" max="15596" width="4.140625" style="19" customWidth="1"/>
    <col min="15597" max="15600" width="6.28515625" style="19" customWidth="1"/>
    <col min="15601" max="15601" width="1" style="19" customWidth="1"/>
    <col min="15602" max="15602" width="0" style="19" hidden="1" customWidth="1"/>
    <col min="15603" max="15604" width="4.140625" style="19" customWidth="1"/>
    <col min="15605" max="15605" width="5.28515625" style="19" customWidth="1"/>
    <col min="15606" max="15606" width="0" style="19" hidden="1" customWidth="1"/>
    <col min="15607" max="15609" width="3.5703125" style="19" customWidth="1"/>
    <col min="15610" max="15610" width="3.140625" style="19" customWidth="1"/>
    <col min="15611" max="15614" width="3.28515625" style="19" customWidth="1"/>
    <col min="15615" max="15615" width="1" style="19" customWidth="1"/>
    <col min="15616" max="15617" width="0" style="19" hidden="1" customWidth="1"/>
    <col min="15618" max="15618" width="7.42578125" style="19" customWidth="1"/>
    <col min="15619" max="15619" width="6.140625" style="19" customWidth="1"/>
    <col min="15620" max="15620" width="0" style="19" hidden="1" customWidth="1"/>
    <col min="15621" max="15850" width="9.140625" style="19"/>
    <col min="15851" max="15852" width="4.140625" style="19" customWidth="1"/>
    <col min="15853" max="15856" width="6.28515625" style="19" customWidth="1"/>
    <col min="15857" max="15857" width="1" style="19" customWidth="1"/>
    <col min="15858" max="15858" width="0" style="19" hidden="1" customWidth="1"/>
    <col min="15859" max="15860" width="4.140625" style="19" customWidth="1"/>
    <col min="15861" max="15861" width="5.28515625" style="19" customWidth="1"/>
    <col min="15862" max="15862" width="0" style="19" hidden="1" customWidth="1"/>
    <col min="15863" max="15865" width="3.5703125" style="19" customWidth="1"/>
    <col min="15866" max="15866" width="3.140625" style="19" customWidth="1"/>
    <col min="15867" max="15870" width="3.28515625" style="19" customWidth="1"/>
    <col min="15871" max="15871" width="1" style="19" customWidth="1"/>
    <col min="15872" max="15873" width="0" style="19" hidden="1" customWidth="1"/>
    <col min="15874" max="15874" width="7.42578125" style="19" customWidth="1"/>
    <col min="15875" max="15875" width="6.140625" style="19" customWidth="1"/>
    <col min="15876" max="15876" width="0" style="19" hidden="1" customWidth="1"/>
    <col min="15877" max="16106" width="9.140625" style="19"/>
    <col min="16107" max="16108" width="4.140625" style="19" customWidth="1"/>
    <col min="16109" max="16112" width="6.28515625" style="19" customWidth="1"/>
    <col min="16113" max="16113" width="1" style="19" customWidth="1"/>
    <col min="16114" max="16114" width="0" style="19" hidden="1" customWidth="1"/>
    <col min="16115" max="16116" width="4.140625" style="19" customWidth="1"/>
    <col min="16117" max="16117" width="5.28515625" style="19" customWidth="1"/>
    <col min="16118" max="16118" width="0" style="19" hidden="1" customWidth="1"/>
    <col min="16119" max="16121" width="3.5703125" style="19" customWidth="1"/>
    <col min="16122" max="16122" width="3.140625" style="19" customWidth="1"/>
    <col min="16123" max="16126" width="3.28515625" style="19" customWidth="1"/>
    <col min="16127" max="16127" width="1" style="19" customWidth="1"/>
    <col min="16128" max="16129" width="0" style="19" hidden="1" customWidth="1"/>
    <col min="16130" max="16130" width="7.42578125" style="19" customWidth="1"/>
    <col min="16131" max="16131" width="6.140625" style="19" customWidth="1"/>
    <col min="16132" max="16132" width="0" style="19" hidden="1" customWidth="1"/>
    <col min="16133" max="16384" width="9.140625" style="19"/>
  </cols>
  <sheetData>
    <row r="1" spans="1:6" ht="15.75" customHeight="1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6" ht="15.75" customHeight="1">
      <c r="A2" s="551" t="s">
        <v>133</v>
      </c>
      <c r="B2" s="1102">
        <f>Деклар!D5</f>
        <v>70569305567</v>
      </c>
      <c r="C2" s="1104"/>
      <c r="D2" s="552"/>
      <c r="E2" s="44"/>
    </row>
    <row r="3" spans="1:6" ht="15.75" customHeight="1">
      <c r="A3" s="1200" t="s">
        <v>143</v>
      </c>
      <c r="B3" s="1200"/>
      <c r="C3" s="1200"/>
      <c r="D3" s="549">
        <f>Деклар!G7</f>
        <v>2023</v>
      </c>
      <c r="E3" s="37"/>
    </row>
    <row r="4" spans="1:6" ht="15.75" customHeight="1">
      <c r="A4" s="18"/>
      <c r="B4" s="18"/>
      <c r="C4" s="18"/>
      <c r="D4" s="44"/>
      <c r="E4" s="37"/>
    </row>
    <row r="5" spans="1:6" ht="15.75" customHeight="1">
      <c r="A5" s="1125" t="s">
        <v>158</v>
      </c>
      <c r="B5" s="1125"/>
      <c r="C5" s="1125"/>
      <c r="D5" s="1125"/>
      <c r="E5" s="1125"/>
    </row>
    <row r="6" spans="1:6" ht="15.75" customHeight="1">
      <c r="A6" s="1126" t="s">
        <v>816</v>
      </c>
      <c r="B6" s="1126"/>
      <c r="C6" s="1126"/>
      <c r="D6" s="1126"/>
      <c r="E6" s="1126"/>
    </row>
    <row r="7" spans="1:6" ht="15.75" customHeight="1" thickBot="1">
      <c r="A7" s="1145"/>
      <c r="B7" s="1145"/>
      <c r="C7" s="1145"/>
      <c r="D7" s="1145"/>
      <c r="E7" s="1145"/>
    </row>
    <row r="8" spans="1:6" ht="52.15" customHeight="1" thickBot="1">
      <c r="A8" s="93" t="s">
        <v>398</v>
      </c>
      <c r="B8" s="1150" t="s">
        <v>159</v>
      </c>
      <c r="C8" s="1150"/>
      <c r="D8" s="1199"/>
      <c r="E8" s="188" t="s">
        <v>110</v>
      </c>
      <c r="F8" s="766" t="s">
        <v>810</v>
      </c>
    </row>
    <row r="9" spans="1:6" ht="19.149999999999999" customHeight="1" thickBot="1">
      <c r="A9" s="872">
        <v>1</v>
      </c>
      <c r="B9" s="1193">
        <v>2</v>
      </c>
      <c r="C9" s="1194"/>
      <c r="D9" s="1195"/>
      <c r="E9" s="873">
        <v>3</v>
      </c>
      <c r="F9" s="874">
        <v>4</v>
      </c>
    </row>
    <row r="10" spans="1:6" ht="27.75" customHeight="1">
      <c r="A10" s="168">
        <v>1</v>
      </c>
      <c r="B10" s="1197" t="s">
        <v>182</v>
      </c>
      <c r="C10" s="1197"/>
      <c r="D10" s="1198"/>
      <c r="E10" s="871">
        <f>'220.00.010.Штрафы'!H13</f>
        <v>0</v>
      </c>
      <c r="F10" s="765" t="s">
        <v>830</v>
      </c>
    </row>
    <row r="11" spans="1:6" ht="19.899999999999999" customHeight="1">
      <c r="A11" s="67">
        <v>2</v>
      </c>
      <c r="B11" s="1152" t="s">
        <v>833</v>
      </c>
      <c r="C11" s="1152"/>
      <c r="D11" s="1196"/>
      <c r="E11" s="764">
        <f>'220.00.010.Дивиденды'!E13</f>
        <v>0</v>
      </c>
      <c r="F11" s="765" t="s">
        <v>836</v>
      </c>
    </row>
    <row r="12" spans="1:6" ht="30" customHeight="1">
      <c r="A12" s="67">
        <v>3</v>
      </c>
      <c r="B12" s="1152" t="s">
        <v>834</v>
      </c>
      <c r="C12" s="1152"/>
      <c r="D12" s="1196"/>
      <c r="E12" s="764">
        <f>'220.00.010.Дивиденды'!E17</f>
        <v>0</v>
      </c>
      <c r="F12" s="765" t="s">
        <v>837</v>
      </c>
    </row>
    <row r="13" spans="1:6" ht="20.45" customHeight="1">
      <c r="A13" s="67">
        <v>4</v>
      </c>
      <c r="B13" s="1152" t="s">
        <v>835</v>
      </c>
      <c r="C13" s="1152"/>
      <c r="D13" s="1196"/>
      <c r="E13" s="764">
        <f>'220.00.010.Дивиденды'!E21</f>
        <v>0</v>
      </c>
      <c r="F13" s="765" t="s">
        <v>838</v>
      </c>
    </row>
    <row r="14" spans="1:6" ht="15.75" customHeight="1">
      <c r="A14" s="67">
        <v>5</v>
      </c>
      <c r="B14" s="1152" t="s">
        <v>196</v>
      </c>
      <c r="C14" s="1152"/>
      <c r="D14" s="1196"/>
      <c r="E14" s="764">
        <f>'220.00.010.Курс.разница'!E13:F13</f>
        <v>0</v>
      </c>
      <c r="F14" s="765" t="s">
        <v>843</v>
      </c>
    </row>
    <row r="15" spans="1:6" ht="24.75" customHeight="1">
      <c r="A15" s="67">
        <v>6</v>
      </c>
      <c r="B15" s="1152" t="s">
        <v>197</v>
      </c>
      <c r="C15" s="1152"/>
      <c r="D15" s="1196"/>
      <c r="E15" s="764">
        <f>'220.00.010.Исл.депозит'!E12</f>
        <v>0</v>
      </c>
      <c r="F15" s="765" t="s">
        <v>839</v>
      </c>
    </row>
    <row r="16" spans="1:6" ht="15.75" customHeight="1" thickBot="1">
      <c r="A16" s="67">
        <v>7</v>
      </c>
      <c r="B16" s="1152" t="s">
        <v>198</v>
      </c>
      <c r="C16" s="1152"/>
      <c r="D16" s="1196"/>
      <c r="E16" s="870">
        <f>'220.00.010.Прочие'!E15</f>
        <v>0</v>
      </c>
      <c r="F16" s="765" t="s">
        <v>843</v>
      </c>
    </row>
    <row r="17" spans="1:5" ht="24.75" customHeight="1" thickBot="1">
      <c r="A17" s="54"/>
      <c r="B17" s="1190" t="s">
        <v>1087</v>
      </c>
      <c r="C17" s="1191"/>
      <c r="D17" s="1191"/>
      <c r="E17" s="763">
        <f>SUM(E10:E16)</f>
        <v>0</v>
      </c>
    </row>
    <row r="18" spans="1:5" ht="40.9" customHeight="1">
      <c r="E18" s="643" t="s">
        <v>721</v>
      </c>
    </row>
    <row r="19" spans="1:5" ht="15.75" customHeight="1">
      <c r="C19" s="64" t="s">
        <v>102</v>
      </c>
      <c r="D19" s="25"/>
      <c r="E19" s="25"/>
    </row>
    <row r="20" spans="1:5" ht="15.75" customHeight="1">
      <c r="C20" s="19"/>
      <c r="D20" s="21" t="s">
        <v>103</v>
      </c>
      <c r="E20" s="21" t="s">
        <v>156</v>
      </c>
    </row>
  </sheetData>
  <mergeCells count="16">
    <mergeCell ref="A5:E5"/>
    <mergeCell ref="A6:E6"/>
    <mergeCell ref="A7:E7"/>
    <mergeCell ref="B8:D8"/>
    <mergeCell ref="D1:E1"/>
    <mergeCell ref="A3:C3"/>
    <mergeCell ref="B2:C2"/>
    <mergeCell ref="B9:D9"/>
    <mergeCell ref="B17:D17"/>
    <mergeCell ref="B13:D13"/>
    <mergeCell ref="B10:D10"/>
    <mergeCell ref="B11:D11"/>
    <mergeCell ref="B14:D14"/>
    <mergeCell ref="B15:D15"/>
    <mergeCell ref="B12:D12"/>
    <mergeCell ref="B16:D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Q8" sqref="Q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4.140625" style="21" customWidth="1"/>
    <col min="6" max="6" width="12.28515625" style="21" customWidth="1"/>
    <col min="7" max="7" width="12.7109375" style="21" customWidth="1"/>
    <col min="8" max="8" width="12.42578125" style="21" customWidth="1"/>
    <col min="9" max="11" width="4.140625" style="19" customWidth="1"/>
    <col min="12" max="12" width="5" style="19" customWidth="1"/>
    <col min="13" max="15" width="4.140625" style="19" customWidth="1"/>
    <col min="16" max="16" width="4.5703125" style="19" customWidth="1"/>
    <col min="17" max="23" width="3.28515625" style="19" customWidth="1"/>
    <col min="24" max="24" width="15" style="19" customWidth="1"/>
    <col min="25" max="25" width="15.28515625" style="19" customWidth="1"/>
    <col min="26" max="26" width="14.42578125" style="19" customWidth="1"/>
    <col min="27" max="256" width="9.140625" style="19"/>
    <col min="257" max="267" width="4.140625" style="19" customWidth="1"/>
    <col min="268" max="268" width="5" style="19" customWidth="1"/>
    <col min="269" max="271" width="4.140625" style="19" customWidth="1"/>
    <col min="272" max="272" width="4.5703125" style="19" customWidth="1"/>
    <col min="273" max="279" width="3.28515625" style="19" customWidth="1"/>
    <col min="280" max="280" width="15" style="19" customWidth="1"/>
    <col min="281" max="281" width="15.28515625" style="19" customWidth="1"/>
    <col min="282" max="282" width="14.42578125" style="19" customWidth="1"/>
    <col min="283" max="512" width="9.140625" style="19"/>
    <col min="513" max="523" width="4.140625" style="19" customWidth="1"/>
    <col min="524" max="524" width="5" style="19" customWidth="1"/>
    <col min="525" max="527" width="4.140625" style="19" customWidth="1"/>
    <col min="528" max="528" width="4.5703125" style="19" customWidth="1"/>
    <col min="529" max="535" width="3.28515625" style="19" customWidth="1"/>
    <col min="536" max="536" width="15" style="19" customWidth="1"/>
    <col min="537" max="537" width="15.28515625" style="19" customWidth="1"/>
    <col min="538" max="538" width="14.42578125" style="19" customWidth="1"/>
    <col min="539" max="768" width="9.140625" style="19"/>
    <col min="769" max="779" width="4.140625" style="19" customWidth="1"/>
    <col min="780" max="780" width="5" style="19" customWidth="1"/>
    <col min="781" max="783" width="4.140625" style="19" customWidth="1"/>
    <col min="784" max="784" width="4.5703125" style="19" customWidth="1"/>
    <col min="785" max="791" width="3.28515625" style="19" customWidth="1"/>
    <col min="792" max="792" width="15" style="19" customWidth="1"/>
    <col min="793" max="793" width="15.28515625" style="19" customWidth="1"/>
    <col min="794" max="794" width="14.42578125" style="19" customWidth="1"/>
    <col min="795" max="1024" width="9.140625" style="19"/>
    <col min="1025" max="1035" width="4.140625" style="19" customWidth="1"/>
    <col min="1036" max="1036" width="5" style="19" customWidth="1"/>
    <col min="1037" max="1039" width="4.140625" style="19" customWidth="1"/>
    <col min="1040" max="1040" width="4.5703125" style="19" customWidth="1"/>
    <col min="1041" max="1047" width="3.28515625" style="19" customWidth="1"/>
    <col min="1048" max="1048" width="15" style="19" customWidth="1"/>
    <col min="1049" max="1049" width="15.28515625" style="19" customWidth="1"/>
    <col min="1050" max="1050" width="14.42578125" style="19" customWidth="1"/>
    <col min="1051" max="1280" width="9.140625" style="19"/>
    <col min="1281" max="1291" width="4.140625" style="19" customWidth="1"/>
    <col min="1292" max="1292" width="5" style="19" customWidth="1"/>
    <col min="1293" max="1295" width="4.140625" style="19" customWidth="1"/>
    <col min="1296" max="1296" width="4.5703125" style="19" customWidth="1"/>
    <col min="1297" max="1303" width="3.28515625" style="19" customWidth="1"/>
    <col min="1304" max="1304" width="15" style="19" customWidth="1"/>
    <col min="1305" max="1305" width="15.28515625" style="19" customWidth="1"/>
    <col min="1306" max="1306" width="14.42578125" style="19" customWidth="1"/>
    <col min="1307" max="1536" width="9.140625" style="19"/>
    <col min="1537" max="1547" width="4.140625" style="19" customWidth="1"/>
    <col min="1548" max="1548" width="5" style="19" customWidth="1"/>
    <col min="1549" max="1551" width="4.140625" style="19" customWidth="1"/>
    <col min="1552" max="1552" width="4.5703125" style="19" customWidth="1"/>
    <col min="1553" max="1559" width="3.28515625" style="19" customWidth="1"/>
    <col min="1560" max="1560" width="15" style="19" customWidth="1"/>
    <col min="1561" max="1561" width="15.28515625" style="19" customWidth="1"/>
    <col min="1562" max="1562" width="14.42578125" style="19" customWidth="1"/>
    <col min="1563" max="1792" width="9.140625" style="19"/>
    <col min="1793" max="1803" width="4.140625" style="19" customWidth="1"/>
    <col min="1804" max="1804" width="5" style="19" customWidth="1"/>
    <col min="1805" max="1807" width="4.140625" style="19" customWidth="1"/>
    <col min="1808" max="1808" width="4.5703125" style="19" customWidth="1"/>
    <col min="1809" max="1815" width="3.28515625" style="19" customWidth="1"/>
    <col min="1816" max="1816" width="15" style="19" customWidth="1"/>
    <col min="1817" max="1817" width="15.28515625" style="19" customWidth="1"/>
    <col min="1818" max="1818" width="14.42578125" style="19" customWidth="1"/>
    <col min="1819" max="2048" width="9.140625" style="19"/>
    <col min="2049" max="2059" width="4.140625" style="19" customWidth="1"/>
    <col min="2060" max="2060" width="5" style="19" customWidth="1"/>
    <col min="2061" max="2063" width="4.140625" style="19" customWidth="1"/>
    <col min="2064" max="2064" width="4.5703125" style="19" customWidth="1"/>
    <col min="2065" max="2071" width="3.28515625" style="19" customWidth="1"/>
    <col min="2072" max="2072" width="15" style="19" customWidth="1"/>
    <col min="2073" max="2073" width="15.28515625" style="19" customWidth="1"/>
    <col min="2074" max="2074" width="14.42578125" style="19" customWidth="1"/>
    <col min="2075" max="2304" width="9.140625" style="19"/>
    <col min="2305" max="2315" width="4.140625" style="19" customWidth="1"/>
    <col min="2316" max="2316" width="5" style="19" customWidth="1"/>
    <col min="2317" max="2319" width="4.140625" style="19" customWidth="1"/>
    <col min="2320" max="2320" width="4.5703125" style="19" customWidth="1"/>
    <col min="2321" max="2327" width="3.28515625" style="19" customWidth="1"/>
    <col min="2328" max="2328" width="15" style="19" customWidth="1"/>
    <col min="2329" max="2329" width="15.28515625" style="19" customWidth="1"/>
    <col min="2330" max="2330" width="14.42578125" style="19" customWidth="1"/>
    <col min="2331" max="2560" width="9.140625" style="19"/>
    <col min="2561" max="2571" width="4.140625" style="19" customWidth="1"/>
    <col min="2572" max="2572" width="5" style="19" customWidth="1"/>
    <col min="2573" max="2575" width="4.140625" style="19" customWidth="1"/>
    <col min="2576" max="2576" width="4.5703125" style="19" customWidth="1"/>
    <col min="2577" max="2583" width="3.28515625" style="19" customWidth="1"/>
    <col min="2584" max="2584" width="15" style="19" customWidth="1"/>
    <col min="2585" max="2585" width="15.28515625" style="19" customWidth="1"/>
    <col min="2586" max="2586" width="14.42578125" style="19" customWidth="1"/>
    <col min="2587" max="2816" width="9.140625" style="19"/>
    <col min="2817" max="2827" width="4.140625" style="19" customWidth="1"/>
    <col min="2828" max="2828" width="5" style="19" customWidth="1"/>
    <col min="2829" max="2831" width="4.140625" style="19" customWidth="1"/>
    <col min="2832" max="2832" width="4.5703125" style="19" customWidth="1"/>
    <col min="2833" max="2839" width="3.28515625" style="19" customWidth="1"/>
    <col min="2840" max="2840" width="15" style="19" customWidth="1"/>
    <col min="2841" max="2841" width="15.28515625" style="19" customWidth="1"/>
    <col min="2842" max="2842" width="14.42578125" style="19" customWidth="1"/>
    <col min="2843" max="3072" width="9.140625" style="19"/>
    <col min="3073" max="3083" width="4.140625" style="19" customWidth="1"/>
    <col min="3084" max="3084" width="5" style="19" customWidth="1"/>
    <col min="3085" max="3087" width="4.140625" style="19" customWidth="1"/>
    <col min="3088" max="3088" width="4.5703125" style="19" customWidth="1"/>
    <col min="3089" max="3095" width="3.28515625" style="19" customWidth="1"/>
    <col min="3096" max="3096" width="15" style="19" customWidth="1"/>
    <col min="3097" max="3097" width="15.28515625" style="19" customWidth="1"/>
    <col min="3098" max="3098" width="14.42578125" style="19" customWidth="1"/>
    <col min="3099" max="3328" width="9.140625" style="19"/>
    <col min="3329" max="3339" width="4.140625" style="19" customWidth="1"/>
    <col min="3340" max="3340" width="5" style="19" customWidth="1"/>
    <col min="3341" max="3343" width="4.140625" style="19" customWidth="1"/>
    <col min="3344" max="3344" width="4.5703125" style="19" customWidth="1"/>
    <col min="3345" max="3351" width="3.28515625" style="19" customWidth="1"/>
    <col min="3352" max="3352" width="15" style="19" customWidth="1"/>
    <col min="3353" max="3353" width="15.28515625" style="19" customWidth="1"/>
    <col min="3354" max="3354" width="14.42578125" style="19" customWidth="1"/>
    <col min="3355" max="3584" width="9.140625" style="19"/>
    <col min="3585" max="3595" width="4.140625" style="19" customWidth="1"/>
    <col min="3596" max="3596" width="5" style="19" customWidth="1"/>
    <col min="3597" max="3599" width="4.140625" style="19" customWidth="1"/>
    <col min="3600" max="3600" width="4.5703125" style="19" customWidth="1"/>
    <col min="3601" max="3607" width="3.28515625" style="19" customWidth="1"/>
    <col min="3608" max="3608" width="15" style="19" customWidth="1"/>
    <col min="3609" max="3609" width="15.28515625" style="19" customWidth="1"/>
    <col min="3610" max="3610" width="14.42578125" style="19" customWidth="1"/>
    <col min="3611" max="3840" width="9.140625" style="19"/>
    <col min="3841" max="3851" width="4.140625" style="19" customWidth="1"/>
    <col min="3852" max="3852" width="5" style="19" customWidth="1"/>
    <col min="3853" max="3855" width="4.140625" style="19" customWidth="1"/>
    <col min="3856" max="3856" width="4.5703125" style="19" customWidth="1"/>
    <col min="3857" max="3863" width="3.28515625" style="19" customWidth="1"/>
    <col min="3864" max="3864" width="15" style="19" customWidth="1"/>
    <col min="3865" max="3865" width="15.28515625" style="19" customWidth="1"/>
    <col min="3866" max="3866" width="14.42578125" style="19" customWidth="1"/>
    <col min="3867" max="4096" width="9.140625" style="19"/>
    <col min="4097" max="4107" width="4.140625" style="19" customWidth="1"/>
    <col min="4108" max="4108" width="5" style="19" customWidth="1"/>
    <col min="4109" max="4111" width="4.140625" style="19" customWidth="1"/>
    <col min="4112" max="4112" width="4.5703125" style="19" customWidth="1"/>
    <col min="4113" max="4119" width="3.28515625" style="19" customWidth="1"/>
    <col min="4120" max="4120" width="15" style="19" customWidth="1"/>
    <col min="4121" max="4121" width="15.28515625" style="19" customWidth="1"/>
    <col min="4122" max="4122" width="14.42578125" style="19" customWidth="1"/>
    <col min="4123" max="4352" width="9.140625" style="19"/>
    <col min="4353" max="4363" width="4.140625" style="19" customWidth="1"/>
    <col min="4364" max="4364" width="5" style="19" customWidth="1"/>
    <col min="4365" max="4367" width="4.140625" style="19" customWidth="1"/>
    <col min="4368" max="4368" width="4.5703125" style="19" customWidth="1"/>
    <col min="4369" max="4375" width="3.28515625" style="19" customWidth="1"/>
    <col min="4376" max="4376" width="15" style="19" customWidth="1"/>
    <col min="4377" max="4377" width="15.28515625" style="19" customWidth="1"/>
    <col min="4378" max="4378" width="14.42578125" style="19" customWidth="1"/>
    <col min="4379" max="4608" width="9.140625" style="19"/>
    <col min="4609" max="4619" width="4.140625" style="19" customWidth="1"/>
    <col min="4620" max="4620" width="5" style="19" customWidth="1"/>
    <col min="4621" max="4623" width="4.140625" style="19" customWidth="1"/>
    <col min="4624" max="4624" width="4.5703125" style="19" customWidth="1"/>
    <col min="4625" max="4631" width="3.28515625" style="19" customWidth="1"/>
    <col min="4632" max="4632" width="15" style="19" customWidth="1"/>
    <col min="4633" max="4633" width="15.28515625" style="19" customWidth="1"/>
    <col min="4634" max="4634" width="14.42578125" style="19" customWidth="1"/>
    <col min="4635" max="4864" width="9.140625" style="19"/>
    <col min="4865" max="4875" width="4.140625" style="19" customWidth="1"/>
    <col min="4876" max="4876" width="5" style="19" customWidth="1"/>
    <col min="4877" max="4879" width="4.140625" style="19" customWidth="1"/>
    <col min="4880" max="4880" width="4.5703125" style="19" customWidth="1"/>
    <col min="4881" max="4887" width="3.28515625" style="19" customWidth="1"/>
    <col min="4888" max="4888" width="15" style="19" customWidth="1"/>
    <col min="4889" max="4889" width="15.28515625" style="19" customWidth="1"/>
    <col min="4890" max="4890" width="14.42578125" style="19" customWidth="1"/>
    <col min="4891" max="5120" width="9.140625" style="19"/>
    <col min="5121" max="5131" width="4.140625" style="19" customWidth="1"/>
    <col min="5132" max="5132" width="5" style="19" customWidth="1"/>
    <col min="5133" max="5135" width="4.140625" style="19" customWidth="1"/>
    <col min="5136" max="5136" width="4.5703125" style="19" customWidth="1"/>
    <col min="5137" max="5143" width="3.28515625" style="19" customWidth="1"/>
    <col min="5144" max="5144" width="15" style="19" customWidth="1"/>
    <col min="5145" max="5145" width="15.28515625" style="19" customWidth="1"/>
    <col min="5146" max="5146" width="14.42578125" style="19" customWidth="1"/>
    <col min="5147" max="5376" width="9.140625" style="19"/>
    <col min="5377" max="5387" width="4.140625" style="19" customWidth="1"/>
    <col min="5388" max="5388" width="5" style="19" customWidth="1"/>
    <col min="5389" max="5391" width="4.140625" style="19" customWidth="1"/>
    <col min="5392" max="5392" width="4.5703125" style="19" customWidth="1"/>
    <col min="5393" max="5399" width="3.28515625" style="19" customWidth="1"/>
    <col min="5400" max="5400" width="15" style="19" customWidth="1"/>
    <col min="5401" max="5401" width="15.28515625" style="19" customWidth="1"/>
    <col min="5402" max="5402" width="14.42578125" style="19" customWidth="1"/>
    <col min="5403" max="5632" width="9.140625" style="19"/>
    <col min="5633" max="5643" width="4.140625" style="19" customWidth="1"/>
    <col min="5644" max="5644" width="5" style="19" customWidth="1"/>
    <col min="5645" max="5647" width="4.140625" style="19" customWidth="1"/>
    <col min="5648" max="5648" width="4.5703125" style="19" customWidth="1"/>
    <col min="5649" max="5655" width="3.28515625" style="19" customWidth="1"/>
    <col min="5656" max="5656" width="15" style="19" customWidth="1"/>
    <col min="5657" max="5657" width="15.28515625" style="19" customWidth="1"/>
    <col min="5658" max="5658" width="14.42578125" style="19" customWidth="1"/>
    <col min="5659" max="5888" width="9.140625" style="19"/>
    <col min="5889" max="5899" width="4.140625" style="19" customWidth="1"/>
    <col min="5900" max="5900" width="5" style="19" customWidth="1"/>
    <col min="5901" max="5903" width="4.140625" style="19" customWidth="1"/>
    <col min="5904" max="5904" width="4.5703125" style="19" customWidth="1"/>
    <col min="5905" max="5911" width="3.28515625" style="19" customWidth="1"/>
    <col min="5912" max="5912" width="15" style="19" customWidth="1"/>
    <col min="5913" max="5913" width="15.28515625" style="19" customWidth="1"/>
    <col min="5914" max="5914" width="14.42578125" style="19" customWidth="1"/>
    <col min="5915" max="6144" width="9.140625" style="19"/>
    <col min="6145" max="6155" width="4.140625" style="19" customWidth="1"/>
    <col min="6156" max="6156" width="5" style="19" customWidth="1"/>
    <col min="6157" max="6159" width="4.140625" style="19" customWidth="1"/>
    <col min="6160" max="6160" width="4.5703125" style="19" customWidth="1"/>
    <col min="6161" max="6167" width="3.28515625" style="19" customWidth="1"/>
    <col min="6168" max="6168" width="15" style="19" customWidth="1"/>
    <col min="6169" max="6169" width="15.28515625" style="19" customWidth="1"/>
    <col min="6170" max="6170" width="14.42578125" style="19" customWidth="1"/>
    <col min="6171" max="6400" width="9.140625" style="19"/>
    <col min="6401" max="6411" width="4.140625" style="19" customWidth="1"/>
    <col min="6412" max="6412" width="5" style="19" customWidth="1"/>
    <col min="6413" max="6415" width="4.140625" style="19" customWidth="1"/>
    <col min="6416" max="6416" width="4.5703125" style="19" customWidth="1"/>
    <col min="6417" max="6423" width="3.28515625" style="19" customWidth="1"/>
    <col min="6424" max="6424" width="15" style="19" customWidth="1"/>
    <col min="6425" max="6425" width="15.28515625" style="19" customWidth="1"/>
    <col min="6426" max="6426" width="14.42578125" style="19" customWidth="1"/>
    <col min="6427" max="6656" width="9.140625" style="19"/>
    <col min="6657" max="6667" width="4.140625" style="19" customWidth="1"/>
    <col min="6668" max="6668" width="5" style="19" customWidth="1"/>
    <col min="6669" max="6671" width="4.140625" style="19" customWidth="1"/>
    <col min="6672" max="6672" width="4.5703125" style="19" customWidth="1"/>
    <col min="6673" max="6679" width="3.28515625" style="19" customWidth="1"/>
    <col min="6680" max="6680" width="15" style="19" customWidth="1"/>
    <col min="6681" max="6681" width="15.28515625" style="19" customWidth="1"/>
    <col min="6682" max="6682" width="14.42578125" style="19" customWidth="1"/>
    <col min="6683" max="6912" width="9.140625" style="19"/>
    <col min="6913" max="6923" width="4.140625" style="19" customWidth="1"/>
    <col min="6924" max="6924" width="5" style="19" customWidth="1"/>
    <col min="6925" max="6927" width="4.140625" style="19" customWidth="1"/>
    <col min="6928" max="6928" width="4.5703125" style="19" customWidth="1"/>
    <col min="6929" max="6935" width="3.28515625" style="19" customWidth="1"/>
    <col min="6936" max="6936" width="15" style="19" customWidth="1"/>
    <col min="6937" max="6937" width="15.28515625" style="19" customWidth="1"/>
    <col min="6938" max="6938" width="14.42578125" style="19" customWidth="1"/>
    <col min="6939" max="7168" width="9.140625" style="19"/>
    <col min="7169" max="7179" width="4.140625" style="19" customWidth="1"/>
    <col min="7180" max="7180" width="5" style="19" customWidth="1"/>
    <col min="7181" max="7183" width="4.140625" style="19" customWidth="1"/>
    <col min="7184" max="7184" width="4.5703125" style="19" customWidth="1"/>
    <col min="7185" max="7191" width="3.28515625" style="19" customWidth="1"/>
    <col min="7192" max="7192" width="15" style="19" customWidth="1"/>
    <col min="7193" max="7193" width="15.28515625" style="19" customWidth="1"/>
    <col min="7194" max="7194" width="14.42578125" style="19" customWidth="1"/>
    <col min="7195" max="7424" width="9.140625" style="19"/>
    <col min="7425" max="7435" width="4.140625" style="19" customWidth="1"/>
    <col min="7436" max="7436" width="5" style="19" customWidth="1"/>
    <col min="7437" max="7439" width="4.140625" style="19" customWidth="1"/>
    <col min="7440" max="7440" width="4.5703125" style="19" customWidth="1"/>
    <col min="7441" max="7447" width="3.28515625" style="19" customWidth="1"/>
    <col min="7448" max="7448" width="15" style="19" customWidth="1"/>
    <col min="7449" max="7449" width="15.28515625" style="19" customWidth="1"/>
    <col min="7450" max="7450" width="14.42578125" style="19" customWidth="1"/>
    <col min="7451" max="7680" width="9.140625" style="19"/>
    <col min="7681" max="7691" width="4.140625" style="19" customWidth="1"/>
    <col min="7692" max="7692" width="5" style="19" customWidth="1"/>
    <col min="7693" max="7695" width="4.140625" style="19" customWidth="1"/>
    <col min="7696" max="7696" width="4.5703125" style="19" customWidth="1"/>
    <col min="7697" max="7703" width="3.28515625" style="19" customWidth="1"/>
    <col min="7704" max="7704" width="15" style="19" customWidth="1"/>
    <col min="7705" max="7705" width="15.28515625" style="19" customWidth="1"/>
    <col min="7706" max="7706" width="14.42578125" style="19" customWidth="1"/>
    <col min="7707" max="7936" width="9.140625" style="19"/>
    <col min="7937" max="7947" width="4.140625" style="19" customWidth="1"/>
    <col min="7948" max="7948" width="5" style="19" customWidth="1"/>
    <col min="7949" max="7951" width="4.140625" style="19" customWidth="1"/>
    <col min="7952" max="7952" width="4.5703125" style="19" customWidth="1"/>
    <col min="7953" max="7959" width="3.28515625" style="19" customWidth="1"/>
    <col min="7960" max="7960" width="15" style="19" customWidth="1"/>
    <col min="7961" max="7961" width="15.28515625" style="19" customWidth="1"/>
    <col min="7962" max="7962" width="14.42578125" style="19" customWidth="1"/>
    <col min="7963" max="8192" width="9.140625" style="19"/>
    <col min="8193" max="8203" width="4.140625" style="19" customWidth="1"/>
    <col min="8204" max="8204" width="5" style="19" customWidth="1"/>
    <col min="8205" max="8207" width="4.140625" style="19" customWidth="1"/>
    <col min="8208" max="8208" width="4.5703125" style="19" customWidth="1"/>
    <col min="8209" max="8215" width="3.28515625" style="19" customWidth="1"/>
    <col min="8216" max="8216" width="15" style="19" customWidth="1"/>
    <col min="8217" max="8217" width="15.28515625" style="19" customWidth="1"/>
    <col min="8218" max="8218" width="14.42578125" style="19" customWidth="1"/>
    <col min="8219" max="8448" width="9.140625" style="19"/>
    <col min="8449" max="8459" width="4.140625" style="19" customWidth="1"/>
    <col min="8460" max="8460" width="5" style="19" customWidth="1"/>
    <col min="8461" max="8463" width="4.140625" style="19" customWidth="1"/>
    <col min="8464" max="8464" width="4.5703125" style="19" customWidth="1"/>
    <col min="8465" max="8471" width="3.28515625" style="19" customWidth="1"/>
    <col min="8472" max="8472" width="15" style="19" customWidth="1"/>
    <col min="8473" max="8473" width="15.28515625" style="19" customWidth="1"/>
    <col min="8474" max="8474" width="14.42578125" style="19" customWidth="1"/>
    <col min="8475" max="8704" width="9.140625" style="19"/>
    <col min="8705" max="8715" width="4.140625" style="19" customWidth="1"/>
    <col min="8716" max="8716" width="5" style="19" customWidth="1"/>
    <col min="8717" max="8719" width="4.140625" style="19" customWidth="1"/>
    <col min="8720" max="8720" width="4.5703125" style="19" customWidth="1"/>
    <col min="8721" max="8727" width="3.28515625" style="19" customWidth="1"/>
    <col min="8728" max="8728" width="15" style="19" customWidth="1"/>
    <col min="8729" max="8729" width="15.28515625" style="19" customWidth="1"/>
    <col min="8730" max="8730" width="14.42578125" style="19" customWidth="1"/>
    <col min="8731" max="8960" width="9.140625" style="19"/>
    <col min="8961" max="8971" width="4.140625" style="19" customWidth="1"/>
    <col min="8972" max="8972" width="5" style="19" customWidth="1"/>
    <col min="8973" max="8975" width="4.140625" style="19" customWidth="1"/>
    <col min="8976" max="8976" width="4.5703125" style="19" customWidth="1"/>
    <col min="8977" max="8983" width="3.28515625" style="19" customWidth="1"/>
    <col min="8984" max="8984" width="15" style="19" customWidth="1"/>
    <col min="8985" max="8985" width="15.28515625" style="19" customWidth="1"/>
    <col min="8986" max="8986" width="14.42578125" style="19" customWidth="1"/>
    <col min="8987" max="9216" width="9.140625" style="19"/>
    <col min="9217" max="9227" width="4.140625" style="19" customWidth="1"/>
    <col min="9228" max="9228" width="5" style="19" customWidth="1"/>
    <col min="9229" max="9231" width="4.140625" style="19" customWidth="1"/>
    <col min="9232" max="9232" width="4.5703125" style="19" customWidth="1"/>
    <col min="9233" max="9239" width="3.28515625" style="19" customWidth="1"/>
    <col min="9240" max="9240" width="15" style="19" customWidth="1"/>
    <col min="9241" max="9241" width="15.28515625" style="19" customWidth="1"/>
    <col min="9242" max="9242" width="14.42578125" style="19" customWidth="1"/>
    <col min="9243" max="9472" width="9.140625" style="19"/>
    <col min="9473" max="9483" width="4.140625" style="19" customWidth="1"/>
    <col min="9484" max="9484" width="5" style="19" customWidth="1"/>
    <col min="9485" max="9487" width="4.140625" style="19" customWidth="1"/>
    <col min="9488" max="9488" width="4.5703125" style="19" customWidth="1"/>
    <col min="9489" max="9495" width="3.28515625" style="19" customWidth="1"/>
    <col min="9496" max="9496" width="15" style="19" customWidth="1"/>
    <col min="9497" max="9497" width="15.28515625" style="19" customWidth="1"/>
    <col min="9498" max="9498" width="14.42578125" style="19" customWidth="1"/>
    <col min="9499" max="9728" width="9.140625" style="19"/>
    <col min="9729" max="9739" width="4.140625" style="19" customWidth="1"/>
    <col min="9740" max="9740" width="5" style="19" customWidth="1"/>
    <col min="9741" max="9743" width="4.140625" style="19" customWidth="1"/>
    <col min="9744" max="9744" width="4.5703125" style="19" customWidth="1"/>
    <col min="9745" max="9751" width="3.28515625" style="19" customWidth="1"/>
    <col min="9752" max="9752" width="15" style="19" customWidth="1"/>
    <col min="9753" max="9753" width="15.28515625" style="19" customWidth="1"/>
    <col min="9754" max="9754" width="14.42578125" style="19" customWidth="1"/>
    <col min="9755" max="9984" width="9.140625" style="19"/>
    <col min="9985" max="9995" width="4.140625" style="19" customWidth="1"/>
    <col min="9996" max="9996" width="5" style="19" customWidth="1"/>
    <col min="9997" max="9999" width="4.140625" style="19" customWidth="1"/>
    <col min="10000" max="10000" width="4.5703125" style="19" customWidth="1"/>
    <col min="10001" max="10007" width="3.28515625" style="19" customWidth="1"/>
    <col min="10008" max="10008" width="15" style="19" customWidth="1"/>
    <col min="10009" max="10009" width="15.28515625" style="19" customWidth="1"/>
    <col min="10010" max="10010" width="14.42578125" style="19" customWidth="1"/>
    <col min="10011" max="10240" width="9.140625" style="19"/>
    <col min="10241" max="10251" width="4.140625" style="19" customWidth="1"/>
    <col min="10252" max="10252" width="5" style="19" customWidth="1"/>
    <col min="10253" max="10255" width="4.140625" style="19" customWidth="1"/>
    <col min="10256" max="10256" width="4.5703125" style="19" customWidth="1"/>
    <col min="10257" max="10263" width="3.28515625" style="19" customWidth="1"/>
    <col min="10264" max="10264" width="15" style="19" customWidth="1"/>
    <col min="10265" max="10265" width="15.28515625" style="19" customWidth="1"/>
    <col min="10266" max="10266" width="14.42578125" style="19" customWidth="1"/>
    <col min="10267" max="10496" width="9.140625" style="19"/>
    <col min="10497" max="10507" width="4.140625" style="19" customWidth="1"/>
    <col min="10508" max="10508" width="5" style="19" customWidth="1"/>
    <col min="10509" max="10511" width="4.140625" style="19" customWidth="1"/>
    <col min="10512" max="10512" width="4.5703125" style="19" customWidth="1"/>
    <col min="10513" max="10519" width="3.28515625" style="19" customWidth="1"/>
    <col min="10520" max="10520" width="15" style="19" customWidth="1"/>
    <col min="10521" max="10521" width="15.28515625" style="19" customWidth="1"/>
    <col min="10522" max="10522" width="14.42578125" style="19" customWidth="1"/>
    <col min="10523" max="10752" width="9.140625" style="19"/>
    <col min="10753" max="10763" width="4.140625" style="19" customWidth="1"/>
    <col min="10764" max="10764" width="5" style="19" customWidth="1"/>
    <col min="10765" max="10767" width="4.140625" style="19" customWidth="1"/>
    <col min="10768" max="10768" width="4.5703125" style="19" customWidth="1"/>
    <col min="10769" max="10775" width="3.28515625" style="19" customWidth="1"/>
    <col min="10776" max="10776" width="15" style="19" customWidth="1"/>
    <col min="10777" max="10777" width="15.28515625" style="19" customWidth="1"/>
    <col min="10778" max="10778" width="14.42578125" style="19" customWidth="1"/>
    <col min="10779" max="11008" width="9.140625" style="19"/>
    <col min="11009" max="11019" width="4.140625" style="19" customWidth="1"/>
    <col min="11020" max="11020" width="5" style="19" customWidth="1"/>
    <col min="11021" max="11023" width="4.140625" style="19" customWidth="1"/>
    <col min="11024" max="11024" width="4.5703125" style="19" customWidth="1"/>
    <col min="11025" max="11031" width="3.28515625" style="19" customWidth="1"/>
    <col min="11032" max="11032" width="15" style="19" customWidth="1"/>
    <col min="11033" max="11033" width="15.28515625" style="19" customWidth="1"/>
    <col min="11034" max="11034" width="14.42578125" style="19" customWidth="1"/>
    <col min="11035" max="11264" width="9.140625" style="19"/>
    <col min="11265" max="11275" width="4.140625" style="19" customWidth="1"/>
    <col min="11276" max="11276" width="5" style="19" customWidth="1"/>
    <col min="11277" max="11279" width="4.140625" style="19" customWidth="1"/>
    <col min="11280" max="11280" width="4.5703125" style="19" customWidth="1"/>
    <col min="11281" max="11287" width="3.28515625" style="19" customWidth="1"/>
    <col min="11288" max="11288" width="15" style="19" customWidth="1"/>
    <col min="11289" max="11289" width="15.28515625" style="19" customWidth="1"/>
    <col min="11290" max="11290" width="14.42578125" style="19" customWidth="1"/>
    <col min="11291" max="11520" width="9.140625" style="19"/>
    <col min="11521" max="11531" width="4.140625" style="19" customWidth="1"/>
    <col min="11532" max="11532" width="5" style="19" customWidth="1"/>
    <col min="11533" max="11535" width="4.140625" style="19" customWidth="1"/>
    <col min="11536" max="11536" width="4.5703125" style="19" customWidth="1"/>
    <col min="11537" max="11543" width="3.28515625" style="19" customWidth="1"/>
    <col min="11544" max="11544" width="15" style="19" customWidth="1"/>
    <col min="11545" max="11545" width="15.28515625" style="19" customWidth="1"/>
    <col min="11546" max="11546" width="14.42578125" style="19" customWidth="1"/>
    <col min="11547" max="11776" width="9.140625" style="19"/>
    <col min="11777" max="11787" width="4.140625" style="19" customWidth="1"/>
    <col min="11788" max="11788" width="5" style="19" customWidth="1"/>
    <col min="11789" max="11791" width="4.140625" style="19" customWidth="1"/>
    <col min="11792" max="11792" width="4.5703125" style="19" customWidth="1"/>
    <col min="11793" max="11799" width="3.28515625" style="19" customWidth="1"/>
    <col min="11800" max="11800" width="15" style="19" customWidth="1"/>
    <col min="11801" max="11801" width="15.28515625" style="19" customWidth="1"/>
    <col min="11802" max="11802" width="14.42578125" style="19" customWidth="1"/>
    <col min="11803" max="12032" width="9.140625" style="19"/>
    <col min="12033" max="12043" width="4.140625" style="19" customWidth="1"/>
    <col min="12044" max="12044" width="5" style="19" customWidth="1"/>
    <col min="12045" max="12047" width="4.140625" style="19" customWidth="1"/>
    <col min="12048" max="12048" width="4.5703125" style="19" customWidth="1"/>
    <col min="12049" max="12055" width="3.28515625" style="19" customWidth="1"/>
    <col min="12056" max="12056" width="15" style="19" customWidth="1"/>
    <col min="12057" max="12057" width="15.28515625" style="19" customWidth="1"/>
    <col min="12058" max="12058" width="14.42578125" style="19" customWidth="1"/>
    <col min="12059" max="12288" width="9.140625" style="19"/>
    <col min="12289" max="12299" width="4.140625" style="19" customWidth="1"/>
    <col min="12300" max="12300" width="5" style="19" customWidth="1"/>
    <col min="12301" max="12303" width="4.140625" style="19" customWidth="1"/>
    <col min="12304" max="12304" width="4.5703125" style="19" customWidth="1"/>
    <col min="12305" max="12311" width="3.28515625" style="19" customWidth="1"/>
    <col min="12312" max="12312" width="15" style="19" customWidth="1"/>
    <col min="12313" max="12313" width="15.28515625" style="19" customWidth="1"/>
    <col min="12314" max="12314" width="14.42578125" style="19" customWidth="1"/>
    <col min="12315" max="12544" width="9.140625" style="19"/>
    <col min="12545" max="12555" width="4.140625" style="19" customWidth="1"/>
    <col min="12556" max="12556" width="5" style="19" customWidth="1"/>
    <col min="12557" max="12559" width="4.140625" style="19" customWidth="1"/>
    <col min="12560" max="12560" width="4.5703125" style="19" customWidth="1"/>
    <col min="12561" max="12567" width="3.28515625" style="19" customWidth="1"/>
    <col min="12568" max="12568" width="15" style="19" customWidth="1"/>
    <col min="12569" max="12569" width="15.28515625" style="19" customWidth="1"/>
    <col min="12570" max="12570" width="14.42578125" style="19" customWidth="1"/>
    <col min="12571" max="12800" width="9.140625" style="19"/>
    <col min="12801" max="12811" width="4.140625" style="19" customWidth="1"/>
    <col min="12812" max="12812" width="5" style="19" customWidth="1"/>
    <col min="12813" max="12815" width="4.140625" style="19" customWidth="1"/>
    <col min="12816" max="12816" width="4.5703125" style="19" customWidth="1"/>
    <col min="12817" max="12823" width="3.28515625" style="19" customWidth="1"/>
    <col min="12824" max="12824" width="15" style="19" customWidth="1"/>
    <col min="12825" max="12825" width="15.28515625" style="19" customWidth="1"/>
    <col min="12826" max="12826" width="14.42578125" style="19" customWidth="1"/>
    <col min="12827" max="13056" width="9.140625" style="19"/>
    <col min="13057" max="13067" width="4.140625" style="19" customWidth="1"/>
    <col min="13068" max="13068" width="5" style="19" customWidth="1"/>
    <col min="13069" max="13071" width="4.140625" style="19" customWidth="1"/>
    <col min="13072" max="13072" width="4.5703125" style="19" customWidth="1"/>
    <col min="13073" max="13079" width="3.28515625" style="19" customWidth="1"/>
    <col min="13080" max="13080" width="15" style="19" customWidth="1"/>
    <col min="13081" max="13081" width="15.28515625" style="19" customWidth="1"/>
    <col min="13082" max="13082" width="14.42578125" style="19" customWidth="1"/>
    <col min="13083" max="13312" width="9.140625" style="19"/>
    <col min="13313" max="13323" width="4.140625" style="19" customWidth="1"/>
    <col min="13324" max="13324" width="5" style="19" customWidth="1"/>
    <col min="13325" max="13327" width="4.140625" style="19" customWidth="1"/>
    <col min="13328" max="13328" width="4.5703125" style="19" customWidth="1"/>
    <col min="13329" max="13335" width="3.28515625" style="19" customWidth="1"/>
    <col min="13336" max="13336" width="15" style="19" customWidth="1"/>
    <col min="13337" max="13337" width="15.28515625" style="19" customWidth="1"/>
    <col min="13338" max="13338" width="14.42578125" style="19" customWidth="1"/>
    <col min="13339" max="13568" width="9.140625" style="19"/>
    <col min="13569" max="13579" width="4.140625" style="19" customWidth="1"/>
    <col min="13580" max="13580" width="5" style="19" customWidth="1"/>
    <col min="13581" max="13583" width="4.140625" style="19" customWidth="1"/>
    <col min="13584" max="13584" width="4.5703125" style="19" customWidth="1"/>
    <col min="13585" max="13591" width="3.28515625" style="19" customWidth="1"/>
    <col min="13592" max="13592" width="15" style="19" customWidth="1"/>
    <col min="13593" max="13593" width="15.28515625" style="19" customWidth="1"/>
    <col min="13594" max="13594" width="14.42578125" style="19" customWidth="1"/>
    <col min="13595" max="13824" width="9.140625" style="19"/>
    <col min="13825" max="13835" width="4.140625" style="19" customWidth="1"/>
    <col min="13836" max="13836" width="5" style="19" customWidth="1"/>
    <col min="13837" max="13839" width="4.140625" style="19" customWidth="1"/>
    <col min="13840" max="13840" width="4.5703125" style="19" customWidth="1"/>
    <col min="13841" max="13847" width="3.28515625" style="19" customWidth="1"/>
    <col min="13848" max="13848" width="15" style="19" customWidth="1"/>
    <col min="13849" max="13849" width="15.28515625" style="19" customWidth="1"/>
    <col min="13850" max="13850" width="14.42578125" style="19" customWidth="1"/>
    <col min="13851" max="14080" width="9.140625" style="19"/>
    <col min="14081" max="14091" width="4.140625" style="19" customWidth="1"/>
    <col min="14092" max="14092" width="5" style="19" customWidth="1"/>
    <col min="14093" max="14095" width="4.140625" style="19" customWidth="1"/>
    <col min="14096" max="14096" width="4.5703125" style="19" customWidth="1"/>
    <col min="14097" max="14103" width="3.28515625" style="19" customWidth="1"/>
    <col min="14104" max="14104" width="15" style="19" customWidth="1"/>
    <col min="14105" max="14105" width="15.28515625" style="19" customWidth="1"/>
    <col min="14106" max="14106" width="14.42578125" style="19" customWidth="1"/>
    <col min="14107" max="14336" width="9.140625" style="19"/>
    <col min="14337" max="14347" width="4.140625" style="19" customWidth="1"/>
    <col min="14348" max="14348" width="5" style="19" customWidth="1"/>
    <col min="14349" max="14351" width="4.140625" style="19" customWidth="1"/>
    <col min="14352" max="14352" width="4.5703125" style="19" customWidth="1"/>
    <col min="14353" max="14359" width="3.28515625" style="19" customWidth="1"/>
    <col min="14360" max="14360" width="15" style="19" customWidth="1"/>
    <col min="14361" max="14361" width="15.28515625" style="19" customWidth="1"/>
    <col min="14362" max="14362" width="14.42578125" style="19" customWidth="1"/>
    <col min="14363" max="14592" width="9.140625" style="19"/>
    <col min="14593" max="14603" width="4.140625" style="19" customWidth="1"/>
    <col min="14604" max="14604" width="5" style="19" customWidth="1"/>
    <col min="14605" max="14607" width="4.140625" style="19" customWidth="1"/>
    <col min="14608" max="14608" width="4.5703125" style="19" customWidth="1"/>
    <col min="14609" max="14615" width="3.28515625" style="19" customWidth="1"/>
    <col min="14616" max="14616" width="15" style="19" customWidth="1"/>
    <col min="14617" max="14617" width="15.28515625" style="19" customWidth="1"/>
    <col min="14618" max="14618" width="14.42578125" style="19" customWidth="1"/>
    <col min="14619" max="14848" width="9.140625" style="19"/>
    <col min="14849" max="14859" width="4.140625" style="19" customWidth="1"/>
    <col min="14860" max="14860" width="5" style="19" customWidth="1"/>
    <col min="14861" max="14863" width="4.140625" style="19" customWidth="1"/>
    <col min="14864" max="14864" width="4.5703125" style="19" customWidth="1"/>
    <col min="14865" max="14871" width="3.28515625" style="19" customWidth="1"/>
    <col min="14872" max="14872" width="15" style="19" customWidth="1"/>
    <col min="14873" max="14873" width="15.28515625" style="19" customWidth="1"/>
    <col min="14874" max="14874" width="14.42578125" style="19" customWidth="1"/>
    <col min="14875" max="15104" width="9.140625" style="19"/>
    <col min="15105" max="15115" width="4.140625" style="19" customWidth="1"/>
    <col min="15116" max="15116" width="5" style="19" customWidth="1"/>
    <col min="15117" max="15119" width="4.140625" style="19" customWidth="1"/>
    <col min="15120" max="15120" width="4.5703125" style="19" customWidth="1"/>
    <col min="15121" max="15127" width="3.28515625" style="19" customWidth="1"/>
    <col min="15128" max="15128" width="15" style="19" customWidth="1"/>
    <col min="15129" max="15129" width="15.28515625" style="19" customWidth="1"/>
    <col min="15130" max="15130" width="14.42578125" style="19" customWidth="1"/>
    <col min="15131" max="15360" width="9.140625" style="19"/>
    <col min="15361" max="15371" width="4.140625" style="19" customWidth="1"/>
    <col min="15372" max="15372" width="5" style="19" customWidth="1"/>
    <col min="15373" max="15375" width="4.140625" style="19" customWidth="1"/>
    <col min="15376" max="15376" width="4.5703125" style="19" customWidth="1"/>
    <col min="15377" max="15383" width="3.28515625" style="19" customWidth="1"/>
    <col min="15384" max="15384" width="15" style="19" customWidth="1"/>
    <col min="15385" max="15385" width="15.28515625" style="19" customWidth="1"/>
    <col min="15386" max="15386" width="14.42578125" style="19" customWidth="1"/>
    <col min="15387" max="15616" width="9.140625" style="19"/>
    <col min="15617" max="15627" width="4.140625" style="19" customWidth="1"/>
    <col min="15628" max="15628" width="5" style="19" customWidth="1"/>
    <col min="15629" max="15631" width="4.140625" style="19" customWidth="1"/>
    <col min="15632" max="15632" width="4.5703125" style="19" customWidth="1"/>
    <col min="15633" max="15639" width="3.28515625" style="19" customWidth="1"/>
    <col min="15640" max="15640" width="15" style="19" customWidth="1"/>
    <col min="15641" max="15641" width="15.28515625" style="19" customWidth="1"/>
    <col min="15642" max="15642" width="14.42578125" style="19" customWidth="1"/>
    <col min="15643" max="15872" width="9.140625" style="19"/>
    <col min="15873" max="15883" width="4.140625" style="19" customWidth="1"/>
    <col min="15884" max="15884" width="5" style="19" customWidth="1"/>
    <col min="15885" max="15887" width="4.140625" style="19" customWidth="1"/>
    <col min="15888" max="15888" width="4.5703125" style="19" customWidth="1"/>
    <col min="15889" max="15895" width="3.28515625" style="19" customWidth="1"/>
    <col min="15896" max="15896" width="15" style="19" customWidth="1"/>
    <col min="15897" max="15897" width="15.28515625" style="19" customWidth="1"/>
    <col min="15898" max="15898" width="14.42578125" style="19" customWidth="1"/>
    <col min="15899" max="16128" width="9.140625" style="19"/>
    <col min="16129" max="16139" width="4.140625" style="19" customWidth="1"/>
    <col min="16140" max="16140" width="5" style="19" customWidth="1"/>
    <col min="16141" max="16143" width="4.140625" style="19" customWidth="1"/>
    <col min="16144" max="16144" width="4.5703125" style="19" customWidth="1"/>
    <col min="16145" max="16151" width="3.28515625" style="19" customWidth="1"/>
    <col min="16152" max="16152" width="15" style="19" customWidth="1"/>
    <col min="16153" max="16153" width="15.28515625" style="19" customWidth="1"/>
    <col min="16154" max="16154" width="14.42578125" style="19" customWidth="1"/>
    <col min="16155" max="16384" width="9.140625" style="19"/>
  </cols>
  <sheetData>
    <row r="1" spans="1:8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  <c r="H1" s="1113"/>
    </row>
    <row r="2" spans="1:8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8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8" ht="14.25">
      <c r="A4" s="43"/>
      <c r="B4" s="44"/>
      <c r="C4" s="44"/>
      <c r="D4" s="44"/>
      <c r="E4" s="37"/>
      <c r="F4" s="37"/>
    </row>
    <row r="5" spans="1:8" ht="18.75" customHeight="1">
      <c r="A5" s="1167" t="s">
        <v>97</v>
      </c>
      <c r="B5" s="1167"/>
      <c r="C5" s="1167"/>
      <c r="D5" s="1167"/>
      <c r="E5" s="1167"/>
      <c r="F5" s="1167"/>
      <c r="G5" s="1167"/>
    </row>
    <row r="6" spans="1:8">
      <c r="A6" s="1126" t="s">
        <v>809</v>
      </c>
      <c r="B6" s="1126"/>
      <c r="C6" s="1126"/>
      <c r="D6" s="1126"/>
      <c r="E6" s="1126"/>
      <c r="F6" s="1126"/>
      <c r="G6" s="1126"/>
    </row>
    <row r="7" spans="1:8" ht="45" customHeight="1" thickBot="1">
      <c r="A7" s="1205" t="s">
        <v>811</v>
      </c>
      <c r="B7" s="1205"/>
      <c r="C7" s="1205"/>
      <c r="D7" s="1205"/>
      <c r="E7" s="1205"/>
      <c r="F7" s="1205"/>
      <c r="G7" s="1205"/>
      <c r="H7" s="1205"/>
    </row>
    <row r="8" spans="1:8" ht="69.75" customHeight="1" thickBot="1">
      <c r="A8" s="127" t="s">
        <v>164</v>
      </c>
      <c r="B8" s="95" t="s">
        <v>176</v>
      </c>
      <c r="C8" s="94" t="s">
        <v>177</v>
      </c>
      <c r="D8" s="94" t="s">
        <v>178</v>
      </c>
      <c r="E8" s="1150" t="s">
        <v>179</v>
      </c>
      <c r="F8" s="1150"/>
      <c r="G8" s="94" t="s">
        <v>180</v>
      </c>
      <c r="H8" s="128" t="s">
        <v>181</v>
      </c>
    </row>
    <row r="9" spans="1:8" ht="13.5" thickBot="1">
      <c r="A9" s="57">
        <v>1</v>
      </c>
      <c r="B9" s="58">
        <v>2</v>
      </c>
      <c r="C9" s="58">
        <v>3</v>
      </c>
      <c r="D9" s="58">
        <v>4</v>
      </c>
      <c r="E9" s="1169">
        <v>5</v>
      </c>
      <c r="F9" s="1169"/>
      <c r="G9" s="58">
        <v>6</v>
      </c>
      <c r="H9" s="59">
        <v>7</v>
      </c>
    </row>
    <row r="10" spans="1:8">
      <c r="A10" s="53">
        <v>1</v>
      </c>
      <c r="B10" s="53"/>
      <c r="C10" s="24"/>
      <c r="D10" s="24"/>
      <c r="E10" s="1201"/>
      <c r="F10" s="1201"/>
      <c r="G10" s="122"/>
      <c r="H10" s="125">
        <f>E10-G10</f>
        <v>0</v>
      </c>
    </row>
    <row r="11" spans="1:8">
      <c r="A11" s="83"/>
      <c r="B11" s="83"/>
      <c r="C11" s="25"/>
      <c r="D11" s="25"/>
      <c r="E11" s="1202"/>
      <c r="F11" s="1202"/>
      <c r="G11" s="51"/>
      <c r="H11" s="125">
        <f>E11-G11</f>
        <v>0</v>
      </c>
    </row>
    <row r="12" spans="1:8" ht="13.5" thickBot="1">
      <c r="A12" s="52"/>
      <c r="B12" s="52"/>
      <c r="C12" s="121"/>
      <c r="D12" s="121"/>
      <c r="E12" s="1203"/>
      <c r="F12" s="1203"/>
      <c r="G12" s="123"/>
      <c r="H12" s="219">
        <f>E12-G12</f>
        <v>0</v>
      </c>
    </row>
    <row r="13" spans="1:8" ht="37.5" customHeight="1" thickBot="1">
      <c r="A13" s="54"/>
      <c r="B13" s="1204" t="s">
        <v>812</v>
      </c>
      <c r="C13" s="1204"/>
      <c r="D13" s="1204"/>
      <c r="E13" s="1204"/>
      <c r="F13" s="1204"/>
      <c r="G13" s="1147"/>
      <c r="H13" s="865">
        <f>SUM(H10:H12)</f>
        <v>0</v>
      </c>
    </row>
    <row r="15" spans="1:8" ht="22.5" customHeight="1">
      <c r="B15" s="64" t="s">
        <v>102</v>
      </c>
      <c r="C15" s="25"/>
      <c r="D15" s="25"/>
    </row>
    <row r="16" spans="1:8">
      <c r="C16" s="21" t="s">
        <v>103</v>
      </c>
      <c r="D16" s="21" t="s">
        <v>156</v>
      </c>
    </row>
  </sheetData>
  <mergeCells count="12">
    <mergeCell ref="D1:H1"/>
    <mergeCell ref="E10:F10"/>
    <mergeCell ref="E11:F11"/>
    <mergeCell ref="E12:F12"/>
    <mergeCell ref="B13:G13"/>
    <mergeCell ref="B2:C2"/>
    <mergeCell ref="E2:F2"/>
    <mergeCell ref="A5:G5"/>
    <mergeCell ref="A6:G6"/>
    <mergeCell ref="E8:F8"/>
    <mergeCell ref="E9:F9"/>
    <mergeCell ref="A7:H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O8" sqref="O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14.28515625" style="21" customWidth="1"/>
    <col min="6" max="6" width="16.7109375" style="21" customWidth="1"/>
    <col min="7" max="7" width="21.28515625" style="21" customWidth="1"/>
    <col min="8" max="10" width="4.140625" style="19" customWidth="1"/>
    <col min="11" max="11" width="5" style="19" customWidth="1"/>
    <col min="12" max="14" width="4.140625" style="19" customWidth="1"/>
    <col min="15" max="15" width="4.5703125" style="19" customWidth="1"/>
    <col min="16" max="22" width="3.28515625" style="19" customWidth="1"/>
    <col min="23" max="23" width="15" style="19" customWidth="1"/>
    <col min="24" max="24" width="15.28515625" style="19" customWidth="1"/>
    <col min="25" max="25" width="14.42578125" style="19" customWidth="1"/>
    <col min="26" max="255" width="9.140625" style="19"/>
    <col min="256" max="266" width="4.140625" style="19" customWidth="1"/>
    <col min="267" max="267" width="5" style="19" customWidth="1"/>
    <col min="268" max="270" width="4.140625" style="19" customWidth="1"/>
    <col min="271" max="271" width="4.5703125" style="19" customWidth="1"/>
    <col min="272" max="278" width="3.28515625" style="19" customWidth="1"/>
    <col min="279" max="279" width="15" style="19" customWidth="1"/>
    <col min="280" max="280" width="15.28515625" style="19" customWidth="1"/>
    <col min="281" max="281" width="14.42578125" style="19" customWidth="1"/>
    <col min="282" max="511" width="9.140625" style="19"/>
    <col min="512" max="522" width="4.140625" style="19" customWidth="1"/>
    <col min="523" max="523" width="5" style="19" customWidth="1"/>
    <col min="524" max="526" width="4.140625" style="19" customWidth="1"/>
    <col min="527" max="527" width="4.5703125" style="19" customWidth="1"/>
    <col min="528" max="534" width="3.28515625" style="19" customWidth="1"/>
    <col min="535" max="535" width="15" style="19" customWidth="1"/>
    <col min="536" max="536" width="15.28515625" style="19" customWidth="1"/>
    <col min="537" max="537" width="14.42578125" style="19" customWidth="1"/>
    <col min="538" max="767" width="9.140625" style="19"/>
    <col min="768" max="778" width="4.140625" style="19" customWidth="1"/>
    <col min="779" max="779" width="5" style="19" customWidth="1"/>
    <col min="780" max="782" width="4.140625" style="19" customWidth="1"/>
    <col min="783" max="783" width="4.5703125" style="19" customWidth="1"/>
    <col min="784" max="790" width="3.28515625" style="19" customWidth="1"/>
    <col min="791" max="791" width="15" style="19" customWidth="1"/>
    <col min="792" max="792" width="15.28515625" style="19" customWidth="1"/>
    <col min="793" max="793" width="14.42578125" style="19" customWidth="1"/>
    <col min="794" max="1023" width="9.140625" style="19"/>
    <col min="1024" max="1034" width="4.140625" style="19" customWidth="1"/>
    <col min="1035" max="1035" width="5" style="19" customWidth="1"/>
    <col min="1036" max="1038" width="4.140625" style="19" customWidth="1"/>
    <col min="1039" max="1039" width="4.5703125" style="19" customWidth="1"/>
    <col min="1040" max="1046" width="3.28515625" style="19" customWidth="1"/>
    <col min="1047" max="1047" width="15" style="19" customWidth="1"/>
    <col min="1048" max="1048" width="15.28515625" style="19" customWidth="1"/>
    <col min="1049" max="1049" width="14.42578125" style="19" customWidth="1"/>
    <col min="1050" max="1279" width="9.140625" style="19"/>
    <col min="1280" max="1290" width="4.140625" style="19" customWidth="1"/>
    <col min="1291" max="1291" width="5" style="19" customWidth="1"/>
    <col min="1292" max="1294" width="4.140625" style="19" customWidth="1"/>
    <col min="1295" max="1295" width="4.5703125" style="19" customWidth="1"/>
    <col min="1296" max="1302" width="3.28515625" style="19" customWidth="1"/>
    <col min="1303" max="1303" width="15" style="19" customWidth="1"/>
    <col min="1304" max="1304" width="15.28515625" style="19" customWidth="1"/>
    <col min="1305" max="1305" width="14.42578125" style="19" customWidth="1"/>
    <col min="1306" max="1535" width="9.140625" style="19"/>
    <col min="1536" max="1546" width="4.140625" style="19" customWidth="1"/>
    <col min="1547" max="1547" width="5" style="19" customWidth="1"/>
    <col min="1548" max="1550" width="4.140625" style="19" customWidth="1"/>
    <col min="1551" max="1551" width="4.5703125" style="19" customWidth="1"/>
    <col min="1552" max="1558" width="3.28515625" style="19" customWidth="1"/>
    <col min="1559" max="1559" width="15" style="19" customWidth="1"/>
    <col min="1560" max="1560" width="15.28515625" style="19" customWidth="1"/>
    <col min="1561" max="1561" width="14.42578125" style="19" customWidth="1"/>
    <col min="1562" max="1791" width="9.140625" style="19"/>
    <col min="1792" max="1802" width="4.140625" style="19" customWidth="1"/>
    <col min="1803" max="1803" width="5" style="19" customWidth="1"/>
    <col min="1804" max="1806" width="4.140625" style="19" customWidth="1"/>
    <col min="1807" max="1807" width="4.5703125" style="19" customWidth="1"/>
    <col min="1808" max="1814" width="3.28515625" style="19" customWidth="1"/>
    <col min="1815" max="1815" width="15" style="19" customWidth="1"/>
    <col min="1816" max="1816" width="15.28515625" style="19" customWidth="1"/>
    <col min="1817" max="1817" width="14.42578125" style="19" customWidth="1"/>
    <col min="1818" max="2047" width="9.140625" style="19"/>
    <col min="2048" max="2058" width="4.140625" style="19" customWidth="1"/>
    <col min="2059" max="2059" width="5" style="19" customWidth="1"/>
    <col min="2060" max="2062" width="4.140625" style="19" customWidth="1"/>
    <col min="2063" max="2063" width="4.5703125" style="19" customWidth="1"/>
    <col min="2064" max="2070" width="3.28515625" style="19" customWidth="1"/>
    <col min="2071" max="2071" width="15" style="19" customWidth="1"/>
    <col min="2072" max="2072" width="15.28515625" style="19" customWidth="1"/>
    <col min="2073" max="2073" width="14.42578125" style="19" customWidth="1"/>
    <col min="2074" max="2303" width="9.140625" style="19"/>
    <col min="2304" max="2314" width="4.140625" style="19" customWidth="1"/>
    <col min="2315" max="2315" width="5" style="19" customWidth="1"/>
    <col min="2316" max="2318" width="4.140625" style="19" customWidth="1"/>
    <col min="2319" max="2319" width="4.5703125" style="19" customWidth="1"/>
    <col min="2320" max="2326" width="3.28515625" style="19" customWidth="1"/>
    <col min="2327" max="2327" width="15" style="19" customWidth="1"/>
    <col min="2328" max="2328" width="15.28515625" style="19" customWidth="1"/>
    <col min="2329" max="2329" width="14.42578125" style="19" customWidth="1"/>
    <col min="2330" max="2559" width="9.140625" style="19"/>
    <col min="2560" max="2570" width="4.140625" style="19" customWidth="1"/>
    <col min="2571" max="2571" width="5" style="19" customWidth="1"/>
    <col min="2572" max="2574" width="4.140625" style="19" customWidth="1"/>
    <col min="2575" max="2575" width="4.5703125" style="19" customWidth="1"/>
    <col min="2576" max="2582" width="3.28515625" style="19" customWidth="1"/>
    <col min="2583" max="2583" width="15" style="19" customWidth="1"/>
    <col min="2584" max="2584" width="15.28515625" style="19" customWidth="1"/>
    <col min="2585" max="2585" width="14.42578125" style="19" customWidth="1"/>
    <col min="2586" max="2815" width="9.140625" style="19"/>
    <col min="2816" max="2826" width="4.140625" style="19" customWidth="1"/>
    <col min="2827" max="2827" width="5" style="19" customWidth="1"/>
    <col min="2828" max="2830" width="4.140625" style="19" customWidth="1"/>
    <col min="2831" max="2831" width="4.5703125" style="19" customWidth="1"/>
    <col min="2832" max="2838" width="3.28515625" style="19" customWidth="1"/>
    <col min="2839" max="2839" width="15" style="19" customWidth="1"/>
    <col min="2840" max="2840" width="15.28515625" style="19" customWidth="1"/>
    <col min="2841" max="2841" width="14.42578125" style="19" customWidth="1"/>
    <col min="2842" max="3071" width="9.140625" style="19"/>
    <col min="3072" max="3082" width="4.140625" style="19" customWidth="1"/>
    <col min="3083" max="3083" width="5" style="19" customWidth="1"/>
    <col min="3084" max="3086" width="4.140625" style="19" customWidth="1"/>
    <col min="3087" max="3087" width="4.5703125" style="19" customWidth="1"/>
    <col min="3088" max="3094" width="3.28515625" style="19" customWidth="1"/>
    <col min="3095" max="3095" width="15" style="19" customWidth="1"/>
    <col min="3096" max="3096" width="15.28515625" style="19" customWidth="1"/>
    <col min="3097" max="3097" width="14.42578125" style="19" customWidth="1"/>
    <col min="3098" max="3327" width="9.140625" style="19"/>
    <col min="3328" max="3338" width="4.140625" style="19" customWidth="1"/>
    <col min="3339" max="3339" width="5" style="19" customWidth="1"/>
    <col min="3340" max="3342" width="4.140625" style="19" customWidth="1"/>
    <col min="3343" max="3343" width="4.5703125" style="19" customWidth="1"/>
    <col min="3344" max="3350" width="3.28515625" style="19" customWidth="1"/>
    <col min="3351" max="3351" width="15" style="19" customWidth="1"/>
    <col min="3352" max="3352" width="15.28515625" style="19" customWidth="1"/>
    <col min="3353" max="3353" width="14.42578125" style="19" customWidth="1"/>
    <col min="3354" max="3583" width="9.140625" style="19"/>
    <col min="3584" max="3594" width="4.140625" style="19" customWidth="1"/>
    <col min="3595" max="3595" width="5" style="19" customWidth="1"/>
    <col min="3596" max="3598" width="4.140625" style="19" customWidth="1"/>
    <col min="3599" max="3599" width="4.5703125" style="19" customWidth="1"/>
    <col min="3600" max="3606" width="3.28515625" style="19" customWidth="1"/>
    <col min="3607" max="3607" width="15" style="19" customWidth="1"/>
    <col min="3608" max="3608" width="15.28515625" style="19" customWidth="1"/>
    <col min="3609" max="3609" width="14.42578125" style="19" customWidth="1"/>
    <col min="3610" max="3839" width="9.140625" style="19"/>
    <col min="3840" max="3850" width="4.140625" style="19" customWidth="1"/>
    <col min="3851" max="3851" width="5" style="19" customWidth="1"/>
    <col min="3852" max="3854" width="4.140625" style="19" customWidth="1"/>
    <col min="3855" max="3855" width="4.5703125" style="19" customWidth="1"/>
    <col min="3856" max="3862" width="3.28515625" style="19" customWidth="1"/>
    <col min="3863" max="3863" width="15" style="19" customWidth="1"/>
    <col min="3864" max="3864" width="15.28515625" style="19" customWidth="1"/>
    <col min="3865" max="3865" width="14.42578125" style="19" customWidth="1"/>
    <col min="3866" max="4095" width="9.140625" style="19"/>
    <col min="4096" max="4106" width="4.140625" style="19" customWidth="1"/>
    <col min="4107" max="4107" width="5" style="19" customWidth="1"/>
    <col min="4108" max="4110" width="4.140625" style="19" customWidth="1"/>
    <col min="4111" max="4111" width="4.5703125" style="19" customWidth="1"/>
    <col min="4112" max="4118" width="3.28515625" style="19" customWidth="1"/>
    <col min="4119" max="4119" width="15" style="19" customWidth="1"/>
    <col min="4120" max="4120" width="15.28515625" style="19" customWidth="1"/>
    <col min="4121" max="4121" width="14.42578125" style="19" customWidth="1"/>
    <col min="4122" max="4351" width="9.140625" style="19"/>
    <col min="4352" max="4362" width="4.140625" style="19" customWidth="1"/>
    <col min="4363" max="4363" width="5" style="19" customWidth="1"/>
    <col min="4364" max="4366" width="4.140625" style="19" customWidth="1"/>
    <col min="4367" max="4367" width="4.5703125" style="19" customWidth="1"/>
    <col min="4368" max="4374" width="3.28515625" style="19" customWidth="1"/>
    <col min="4375" max="4375" width="15" style="19" customWidth="1"/>
    <col min="4376" max="4376" width="15.28515625" style="19" customWidth="1"/>
    <col min="4377" max="4377" width="14.42578125" style="19" customWidth="1"/>
    <col min="4378" max="4607" width="9.140625" style="19"/>
    <col min="4608" max="4618" width="4.140625" style="19" customWidth="1"/>
    <col min="4619" max="4619" width="5" style="19" customWidth="1"/>
    <col min="4620" max="4622" width="4.140625" style="19" customWidth="1"/>
    <col min="4623" max="4623" width="4.5703125" style="19" customWidth="1"/>
    <col min="4624" max="4630" width="3.28515625" style="19" customWidth="1"/>
    <col min="4631" max="4631" width="15" style="19" customWidth="1"/>
    <col min="4632" max="4632" width="15.28515625" style="19" customWidth="1"/>
    <col min="4633" max="4633" width="14.42578125" style="19" customWidth="1"/>
    <col min="4634" max="4863" width="9.140625" style="19"/>
    <col min="4864" max="4874" width="4.140625" style="19" customWidth="1"/>
    <col min="4875" max="4875" width="5" style="19" customWidth="1"/>
    <col min="4876" max="4878" width="4.140625" style="19" customWidth="1"/>
    <col min="4879" max="4879" width="4.5703125" style="19" customWidth="1"/>
    <col min="4880" max="4886" width="3.28515625" style="19" customWidth="1"/>
    <col min="4887" max="4887" width="15" style="19" customWidth="1"/>
    <col min="4888" max="4888" width="15.28515625" style="19" customWidth="1"/>
    <col min="4889" max="4889" width="14.42578125" style="19" customWidth="1"/>
    <col min="4890" max="5119" width="9.140625" style="19"/>
    <col min="5120" max="5130" width="4.140625" style="19" customWidth="1"/>
    <col min="5131" max="5131" width="5" style="19" customWidth="1"/>
    <col min="5132" max="5134" width="4.140625" style="19" customWidth="1"/>
    <col min="5135" max="5135" width="4.5703125" style="19" customWidth="1"/>
    <col min="5136" max="5142" width="3.28515625" style="19" customWidth="1"/>
    <col min="5143" max="5143" width="15" style="19" customWidth="1"/>
    <col min="5144" max="5144" width="15.28515625" style="19" customWidth="1"/>
    <col min="5145" max="5145" width="14.42578125" style="19" customWidth="1"/>
    <col min="5146" max="5375" width="9.140625" style="19"/>
    <col min="5376" max="5386" width="4.140625" style="19" customWidth="1"/>
    <col min="5387" max="5387" width="5" style="19" customWidth="1"/>
    <col min="5388" max="5390" width="4.140625" style="19" customWidth="1"/>
    <col min="5391" max="5391" width="4.5703125" style="19" customWidth="1"/>
    <col min="5392" max="5398" width="3.28515625" style="19" customWidth="1"/>
    <col min="5399" max="5399" width="15" style="19" customWidth="1"/>
    <col min="5400" max="5400" width="15.28515625" style="19" customWidth="1"/>
    <col min="5401" max="5401" width="14.42578125" style="19" customWidth="1"/>
    <col min="5402" max="5631" width="9.140625" style="19"/>
    <col min="5632" max="5642" width="4.140625" style="19" customWidth="1"/>
    <col min="5643" max="5643" width="5" style="19" customWidth="1"/>
    <col min="5644" max="5646" width="4.140625" style="19" customWidth="1"/>
    <col min="5647" max="5647" width="4.5703125" style="19" customWidth="1"/>
    <col min="5648" max="5654" width="3.28515625" style="19" customWidth="1"/>
    <col min="5655" max="5655" width="15" style="19" customWidth="1"/>
    <col min="5656" max="5656" width="15.28515625" style="19" customWidth="1"/>
    <col min="5657" max="5657" width="14.42578125" style="19" customWidth="1"/>
    <col min="5658" max="5887" width="9.140625" style="19"/>
    <col min="5888" max="5898" width="4.140625" style="19" customWidth="1"/>
    <col min="5899" max="5899" width="5" style="19" customWidth="1"/>
    <col min="5900" max="5902" width="4.140625" style="19" customWidth="1"/>
    <col min="5903" max="5903" width="4.5703125" style="19" customWidth="1"/>
    <col min="5904" max="5910" width="3.28515625" style="19" customWidth="1"/>
    <col min="5911" max="5911" width="15" style="19" customWidth="1"/>
    <col min="5912" max="5912" width="15.28515625" style="19" customWidth="1"/>
    <col min="5913" max="5913" width="14.42578125" style="19" customWidth="1"/>
    <col min="5914" max="6143" width="9.140625" style="19"/>
    <col min="6144" max="6154" width="4.140625" style="19" customWidth="1"/>
    <col min="6155" max="6155" width="5" style="19" customWidth="1"/>
    <col min="6156" max="6158" width="4.140625" style="19" customWidth="1"/>
    <col min="6159" max="6159" width="4.5703125" style="19" customWidth="1"/>
    <col min="6160" max="6166" width="3.28515625" style="19" customWidth="1"/>
    <col min="6167" max="6167" width="15" style="19" customWidth="1"/>
    <col min="6168" max="6168" width="15.28515625" style="19" customWidth="1"/>
    <col min="6169" max="6169" width="14.42578125" style="19" customWidth="1"/>
    <col min="6170" max="6399" width="9.140625" style="19"/>
    <col min="6400" max="6410" width="4.140625" style="19" customWidth="1"/>
    <col min="6411" max="6411" width="5" style="19" customWidth="1"/>
    <col min="6412" max="6414" width="4.140625" style="19" customWidth="1"/>
    <col min="6415" max="6415" width="4.5703125" style="19" customWidth="1"/>
    <col min="6416" max="6422" width="3.28515625" style="19" customWidth="1"/>
    <col min="6423" max="6423" width="15" style="19" customWidth="1"/>
    <col min="6424" max="6424" width="15.28515625" style="19" customWidth="1"/>
    <col min="6425" max="6425" width="14.42578125" style="19" customWidth="1"/>
    <col min="6426" max="6655" width="9.140625" style="19"/>
    <col min="6656" max="6666" width="4.140625" style="19" customWidth="1"/>
    <col min="6667" max="6667" width="5" style="19" customWidth="1"/>
    <col min="6668" max="6670" width="4.140625" style="19" customWidth="1"/>
    <col min="6671" max="6671" width="4.5703125" style="19" customWidth="1"/>
    <col min="6672" max="6678" width="3.28515625" style="19" customWidth="1"/>
    <col min="6679" max="6679" width="15" style="19" customWidth="1"/>
    <col min="6680" max="6680" width="15.28515625" style="19" customWidth="1"/>
    <col min="6681" max="6681" width="14.42578125" style="19" customWidth="1"/>
    <col min="6682" max="6911" width="9.140625" style="19"/>
    <col min="6912" max="6922" width="4.140625" style="19" customWidth="1"/>
    <col min="6923" max="6923" width="5" style="19" customWidth="1"/>
    <col min="6924" max="6926" width="4.140625" style="19" customWidth="1"/>
    <col min="6927" max="6927" width="4.5703125" style="19" customWidth="1"/>
    <col min="6928" max="6934" width="3.28515625" style="19" customWidth="1"/>
    <col min="6935" max="6935" width="15" style="19" customWidth="1"/>
    <col min="6936" max="6936" width="15.28515625" style="19" customWidth="1"/>
    <col min="6937" max="6937" width="14.42578125" style="19" customWidth="1"/>
    <col min="6938" max="7167" width="9.140625" style="19"/>
    <col min="7168" max="7178" width="4.140625" style="19" customWidth="1"/>
    <col min="7179" max="7179" width="5" style="19" customWidth="1"/>
    <col min="7180" max="7182" width="4.140625" style="19" customWidth="1"/>
    <col min="7183" max="7183" width="4.5703125" style="19" customWidth="1"/>
    <col min="7184" max="7190" width="3.28515625" style="19" customWidth="1"/>
    <col min="7191" max="7191" width="15" style="19" customWidth="1"/>
    <col min="7192" max="7192" width="15.28515625" style="19" customWidth="1"/>
    <col min="7193" max="7193" width="14.42578125" style="19" customWidth="1"/>
    <col min="7194" max="7423" width="9.140625" style="19"/>
    <col min="7424" max="7434" width="4.140625" style="19" customWidth="1"/>
    <col min="7435" max="7435" width="5" style="19" customWidth="1"/>
    <col min="7436" max="7438" width="4.140625" style="19" customWidth="1"/>
    <col min="7439" max="7439" width="4.5703125" style="19" customWidth="1"/>
    <col min="7440" max="7446" width="3.28515625" style="19" customWidth="1"/>
    <col min="7447" max="7447" width="15" style="19" customWidth="1"/>
    <col min="7448" max="7448" width="15.28515625" style="19" customWidth="1"/>
    <col min="7449" max="7449" width="14.42578125" style="19" customWidth="1"/>
    <col min="7450" max="7679" width="9.140625" style="19"/>
    <col min="7680" max="7690" width="4.140625" style="19" customWidth="1"/>
    <col min="7691" max="7691" width="5" style="19" customWidth="1"/>
    <col min="7692" max="7694" width="4.140625" style="19" customWidth="1"/>
    <col min="7695" max="7695" width="4.5703125" style="19" customWidth="1"/>
    <col min="7696" max="7702" width="3.28515625" style="19" customWidth="1"/>
    <col min="7703" max="7703" width="15" style="19" customWidth="1"/>
    <col min="7704" max="7704" width="15.28515625" style="19" customWidth="1"/>
    <col min="7705" max="7705" width="14.42578125" style="19" customWidth="1"/>
    <col min="7706" max="7935" width="9.140625" style="19"/>
    <col min="7936" max="7946" width="4.140625" style="19" customWidth="1"/>
    <col min="7947" max="7947" width="5" style="19" customWidth="1"/>
    <col min="7948" max="7950" width="4.140625" style="19" customWidth="1"/>
    <col min="7951" max="7951" width="4.5703125" style="19" customWidth="1"/>
    <col min="7952" max="7958" width="3.28515625" style="19" customWidth="1"/>
    <col min="7959" max="7959" width="15" style="19" customWidth="1"/>
    <col min="7960" max="7960" width="15.28515625" style="19" customWidth="1"/>
    <col min="7961" max="7961" width="14.42578125" style="19" customWidth="1"/>
    <col min="7962" max="8191" width="9.140625" style="19"/>
    <col min="8192" max="8202" width="4.140625" style="19" customWidth="1"/>
    <col min="8203" max="8203" width="5" style="19" customWidth="1"/>
    <col min="8204" max="8206" width="4.140625" style="19" customWidth="1"/>
    <col min="8207" max="8207" width="4.5703125" style="19" customWidth="1"/>
    <col min="8208" max="8214" width="3.28515625" style="19" customWidth="1"/>
    <col min="8215" max="8215" width="15" style="19" customWidth="1"/>
    <col min="8216" max="8216" width="15.28515625" style="19" customWidth="1"/>
    <col min="8217" max="8217" width="14.42578125" style="19" customWidth="1"/>
    <col min="8218" max="8447" width="9.140625" style="19"/>
    <col min="8448" max="8458" width="4.140625" style="19" customWidth="1"/>
    <col min="8459" max="8459" width="5" style="19" customWidth="1"/>
    <col min="8460" max="8462" width="4.140625" style="19" customWidth="1"/>
    <col min="8463" max="8463" width="4.5703125" style="19" customWidth="1"/>
    <col min="8464" max="8470" width="3.28515625" style="19" customWidth="1"/>
    <col min="8471" max="8471" width="15" style="19" customWidth="1"/>
    <col min="8472" max="8472" width="15.28515625" style="19" customWidth="1"/>
    <col min="8473" max="8473" width="14.42578125" style="19" customWidth="1"/>
    <col min="8474" max="8703" width="9.140625" style="19"/>
    <col min="8704" max="8714" width="4.140625" style="19" customWidth="1"/>
    <col min="8715" max="8715" width="5" style="19" customWidth="1"/>
    <col min="8716" max="8718" width="4.140625" style="19" customWidth="1"/>
    <col min="8719" max="8719" width="4.5703125" style="19" customWidth="1"/>
    <col min="8720" max="8726" width="3.28515625" style="19" customWidth="1"/>
    <col min="8727" max="8727" width="15" style="19" customWidth="1"/>
    <col min="8728" max="8728" width="15.28515625" style="19" customWidth="1"/>
    <col min="8729" max="8729" width="14.42578125" style="19" customWidth="1"/>
    <col min="8730" max="8959" width="9.140625" style="19"/>
    <col min="8960" max="8970" width="4.140625" style="19" customWidth="1"/>
    <col min="8971" max="8971" width="5" style="19" customWidth="1"/>
    <col min="8972" max="8974" width="4.140625" style="19" customWidth="1"/>
    <col min="8975" max="8975" width="4.5703125" style="19" customWidth="1"/>
    <col min="8976" max="8982" width="3.28515625" style="19" customWidth="1"/>
    <col min="8983" max="8983" width="15" style="19" customWidth="1"/>
    <col min="8984" max="8984" width="15.28515625" style="19" customWidth="1"/>
    <col min="8985" max="8985" width="14.42578125" style="19" customWidth="1"/>
    <col min="8986" max="9215" width="9.140625" style="19"/>
    <col min="9216" max="9226" width="4.140625" style="19" customWidth="1"/>
    <col min="9227" max="9227" width="5" style="19" customWidth="1"/>
    <col min="9228" max="9230" width="4.140625" style="19" customWidth="1"/>
    <col min="9231" max="9231" width="4.5703125" style="19" customWidth="1"/>
    <col min="9232" max="9238" width="3.28515625" style="19" customWidth="1"/>
    <col min="9239" max="9239" width="15" style="19" customWidth="1"/>
    <col min="9240" max="9240" width="15.28515625" style="19" customWidth="1"/>
    <col min="9241" max="9241" width="14.42578125" style="19" customWidth="1"/>
    <col min="9242" max="9471" width="9.140625" style="19"/>
    <col min="9472" max="9482" width="4.140625" style="19" customWidth="1"/>
    <col min="9483" max="9483" width="5" style="19" customWidth="1"/>
    <col min="9484" max="9486" width="4.140625" style="19" customWidth="1"/>
    <col min="9487" max="9487" width="4.5703125" style="19" customWidth="1"/>
    <col min="9488" max="9494" width="3.28515625" style="19" customWidth="1"/>
    <col min="9495" max="9495" width="15" style="19" customWidth="1"/>
    <col min="9496" max="9496" width="15.28515625" style="19" customWidth="1"/>
    <col min="9497" max="9497" width="14.42578125" style="19" customWidth="1"/>
    <col min="9498" max="9727" width="9.140625" style="19"/>
    <col min="9728" max="9738" width="4.140625" style="19" customWidth="1"/>
    <col min="9739" max="9739" width="5" style="19" customWidth="1"/>
    <col min="9740" max="9742" width="4.140625" style="19" customWidth="1"/>
    <col min="9743" max="9743" width="4.5703125" style="19" customWidth="1"/>
    <col min="9744" max="9750" width="3.28515625" style="19" customWidth="1"/>
    <col min="9751" max="9751" width="15" style="19" customWidth="1"/>
    <col min="9752" max="9752" width="15.28515625" style="19" customWidth="1"/>
    <col min="9753" max="9753" width="14.42578125" style="19" customWidth="1"/>
    <col min="9754" max="9983" width="9.140625" style="19"/>
    <col min="9984" max="9994" width="4.140625" style="19" customWidth="1"/>
    <col min="9995" max="9995" width="5" style="19" customWidth="1"/>
    <col min="9996" max="9998" width="4.140625" style="19" customWidth="1"/>
    <col min="9999" max="9999" width="4.5703125" style="19" customWidth="1"/>
    <col min="10000" max="10006" width="3.28515625" style="19" customWidth="1"/>
    <col min="10007" max="10007" width="15" style="19" customWidth="1"/>
    <col min="10008" max="10008" width="15.28515625" style="19" customWidth="1"/>
    <col min="10009" max="10009" width="14.42578125" style="19" customWidth="1"/>
    <col min="10010" max="10239" width="9.140625" style="19"/>
    <col min="10240" max="10250" width="4.140625" style="19" customWidth="1"/>
    <col min="10251" max="10251" width="5" style="19" customWidth="1"/>
    <col min="10252" max="10254" width="4.140625" style="19" customWidth="1"/>
    <col min="10255" max="10255" width="4.5703125" style="19" customWidth="1"/>
    <col min="10256" max="10262" width="3.28515625" style="19" customWidth="1"/>
    <col min="10263" max="10263" width="15" style="19" customWidth="1"/>
    <col min="10264" max="10264" width="15.28515625" style="19" customWidth="1"/>
    <col min="10265" max="10265" width="14.42578125" style="19" customWidth="1"/>
    <col min="10266" max="10495" width="9.140625" style="19"/>
    <col min="10496" max="10506" width="4.140625" style="19" customWidth="1"/>
    <col min="10507" max="10507" width="5" style="19" customWidth="1"/>
    <col min="10508" max="10510" width="4.140625" style="19" customWidth="1"/>
    <col min="10511" max="10511" width="4.5703125" style="19" customWidth="1"/>
    <col min="10512" max="10518" width="3.28515625" style="19" customWidth="1"/>
    <col min="10519" max="10519" width="15" style="19" customWidth="1"/>
    <col min="10520" max="10520" width="15.28515625" style="19" customWidth="1"/>
    <col min="10521" max="10521" width="14.42578125" style="19" customWidth="1"/>
    <col min="10522" max="10751" width="9.140625" style="19"/>
    <col min="10752" max="10762" width="4.140625" style="19" customWidth="1"/>
    <col min="10763" max="10763" width="5" style="19" customWidth="1"/>
    <col min="10764" max="10766" width="4.140625" style="19" customWidth="1"/>
    <col min="10767" max="10767" width="4.5703125" style="19" customWidth="1"/>
    <col min="10768" max="10774" width="3.28515625" style="19" customWidth="1"/>
    <col min="10775" max="10775" width="15" style="19" customWidth="1"/>
    <col min="10776" max="10776" width="15.28515625" style="19" customWidth="1"/>
    <col min="10777" max="10777" width="14.42578125" style="19" customWidth="1"/>
    <col min="10778" max="11007" width="9.140625" style="19"/>
    <col min="11008" max="11018" width="4.140625" style="19" customWidth="1"/>
    <col min="11019" max="11019" width="5" style="19" customWidth="1"/>
    <col min="11020" max="11022" width="4.140625" style="19" customWidth="1"/>
    <col min="11023" max="11023" width="4.5703125" style="19" customWidth="1"/>
    <col min="11024" max="11030" width="3.28515625" style="19" customWidth="1"/>
    <col min="11031" max="11031" width="15" style="19" customWidth="1"/>
    <col min="11032" max="11032" width="15.28515625" style="19" customWidth="1"/>
    <col min="11033" max="11033" width="14.42578125" style="19" customWidth="1"/>
    <col min="11034" max="11263" width="9.140625" style="19"/>
    <col min="11264" max="11274" width="4.140625" style="19" customWidth="1"/>
    <col min="11275" max="11275" width="5" style="19" customWidth="1"/>
    <col min="11276" max="11278" width="4.140625" style="19" customWidth="1"/>
    <col min="11279" max="11279" width="4.5703125" style="19" customWidth="1"/>
    <col min="11280" max="11286" width="3.28515625" style="19" customWidth="1"/>
    <col min="11287" max="11287" width="15" style="19" customWidth="1"/>
    <col min="11288" max="11288" width="15.28515625" style="19" customWidth="1"/>
    <col min="11289" max="11289" width="14.42578125" style="19" customWidth="1"/>
    <col min="11290" max="11519" width="9.140625" style="19"/>
    <col min="11520" max="11530" width="4.140625" style="19" customWidth="1"/>
    <col min="11531" max="11531" width="5" style="19" customWidth="1"/>
    <col min="11532" max="11534" width="4.140625" style="19" customWidth="1"/>
    <col min="11535" max="11535" width="4.5703125" style="19" customWidth="1"/>
    <col min="11536" max="11542" width="3.28515625" style="19" customWidth="1"/>
    <col min="11543" max="11543" width="15" style="19" customWidth="1"/>
    <col min="11544" max="11544" width="15.28515625" style="19" customWidth="1"/>
    <col min="11545" max="11545" width="14.42578125" style="19" customWidth="1"/>
    <col min="11546" max="11775" width="9.140625" style="19"/>
    <col min="11776" max="11786" width="4.140625" style="19" customWidth="1"/>
    <col min="11787" max="11787" width="5" style="19" customWidth="1"/>
    <col min="11788" max="11790" width="4.140625" style="19" customWidth="1"/>
    <col min="11791" max="11791" width="4.5703125" style="19" customWidth="1"/>
    <col min="11792" max="11798" width="3.28515625" style="19" customWidth="1"/>
    <col min="11799" max="11799" width="15" style="19" customWidth="1"/>
    <col min="11800" max="11800" width="15.28515625" style="19" customWidth="1"/>
    <col min="11801" max="11801" width="14.42578125" style="19" customWidth="1"/>
    <col min="11802" max="12031" width="9.140625" style="19"/>
    <col min="12032" max="12042" width="4.140625" style="19" customWidth="1"/>
    <col min="12043" max="12043" width="5" style="19" customWidth="1"/>
    <col min="12044" max="12046" width="4.140625" style="19" customWidth="1"/>
    <col min="12047" max="12047" width="4.5703125" style="19" customWidth="1"/>
    <col min="12048" max="12054" width="3.28515625" style="19" customWidth="1"/>
    <col min="12055" max="12055" width="15" style="19" customWidth="1"/>
    <col min="12056" max="12056" width="15.28515625" style="19" customWidth="1"/>
    <col min="12057" max="12057" width="14.42578125" style="19" customWidth="1"/>
    <col min="12058" max="12287" width="9.140625" style="19"/>
    <col min="12288" max="12298" width="4.140625" style="19" customWidth="1"/>
    <col min="12299" max="12299" width="5" style="19" customWidth="1"/>
    <col min="12300" max="12302" width="4.140625" style="19" customWidth="1"/>
    <col min="12303" max="12303" width="4.5703125" style="19" customWidth="1"/>
    <col min="12304" max="12310" width="3.28515625" style="19" customWidth="1"/>
    <col min="12311" max="12311" width="15" style="19" customWidth="1"/>
    <col min="12312" max="12312" width="15.28515625" style="19" customWidth="1"/>
    <col min="12313" max="12313" width="14.42578125" style="19" customWidth="1"/>
    <col min="12314" max="12543" width="9.140625" style="19"/>
    <col min="12544" max="12554" width="4.140625" style="19" customWidth="1"/>
    <col min="12555" max="12555" width="5" style="19" customWidth="1"/>
    <col min="12556" max="12558" width="4.140625" style="19" customWidth="1"/>
    <col min="12559" max="12559" width="4.5703125" style="19" customWidth="1"/>
    <col min="12560" max="12566" width="3.28515625" style="19" customWidth="1"/>
    <col min="12567" max="12567" width="15" style="19" customWidth="1"/>
    <col min="12568" max="12568" width="15.28515625" style="19" customWidth="1"/>
    <col min="12569" max="12569" width="14.42578125" style="19" customWidth="1"/>
    <col min="12570" max="12799" width="9.140625" style="19"/>
    <col min="12800" max="12810" width="4.140625" style="19" customWidth="1"/>
    <col min="12811" max="12811" width="5" style="19" customWidth="1"/>
    <col min="12812" max="12814" width="4.140625" style="19" customWidth="1"/>
    <col min="12815" max="12815" width="4.5703125" style="19" customWidth="1"/>
    <col min="12816" max="12822" width="3.28515625" style="19" customWidth="1"/>
    <col min="12823" max="12823" width="15" style="19" customWidth="1"/>
    <col min="12824" max="12824" width="15.28515625" style="19" customWidth="1"/>
    <col min="12825" max="12825" width="14.42578125" style="19" customWidth="1"/>
    <col min="12826" max="13055" width="9.140625" style="19"/>
    <col min="13056" max="13066" width="4.140625" style="19" customWidth="1"/>
    <col min="13067" max="13067" width="5" style="19" customWidth="1"/>
    <col min="13068" max="13070" width="4.140625" style="19" customWidth="1"/>
    <col min="13071" max="13071" width="4.5703125" style="19" customWidth="1"/>
    <col min="13072" max="13078" width="3.28515625" style="19" customWidth="1"/>
    <col min="13079" max="13079" width="15" style="19" customWidth="1"/>
    <col min="13080" max="13080" width="15.28515625" style="19" customWidth="1"/>
    <col min="13081" max="13081" width="14.42578125" style="19" customWidth="1"/>
    <col min="13082" max="13311" width="9.140625" style="19"/>
    <col min="13312" max="13322" width="4.140625" style="19" customWidth="1"/>
    <col min="13323" max="13323" width="5" style="19" customWidth="1"/>
    <col min="13324" max="13326" width="4.140625" style="19" customWidth="1"/>
    <col min="13327" max="13327" width="4.5703125" style="19" customWidth="1"/>
    <col min="13328" max="13334" width="3.28515625" style="19" customWidth="1"/>
    <col min="13335" max="13335" width="15" style="19" customWidth="1"/>
    <col min="13336" max="13336" width="15.28515625" style="19" customWidth="1"/>
    <col min="13337" max="13337" width="14.42578125" style="19" customWidth="1"/>
    <col min="13338" max="13567" width="9.140625" style="19"/>
    <col min="13568" max="13578" width="4.140625" style="19" customWidth="1"/>
    <col min="13579" max="13579" width="5" style="19" customWidth="1"/>
    <col min="13580" max="13582" width="4.140625" style="19" customWidth="1"/>
    <col min="13583" max="13583" width="4.5703125" style="19" customWidth="1"/>
    <col min="13584" max="13590" width="3.28515625" style="19" customWidth="1"/>
    <col min="13591" max="13591" width="15" style="19" customWidth="1"/>
    <col min="13592" max="13592" width="15.28515625" style="19" customWidth="1"/>
    <col min="13593" max="13593" width="14.42578125" style="19" customWidth="1"/>
    <col min="13594" max="13823" width="9.140625" style="19"/>
    <col min="13824" max="13834" width="4.140625" style="19" customWidth="1"/>
    <col min="13835" max="13835" width="5" style="19" customWidth="1"/>
    <col min="13836" max="13838" width="4.140625" style="19" customWidth="1"/>
    <col min="13839" max="13839" width="4.5703125" style="19" customWidth="1"/>
    <col min="13840" max="13846" width="3.28515625" style="19" customWidth="1"/>
    <col min="13847" max="13847" width="15" style="19" customWidth="1"/>
    <col min="13848" max="13848" width="15.28515625" style="19" customWidth="1"/>
    <col min="13849" max="13849" width="14.42578125" style="19" customWidth="1"/>
    <col min="13850" max="14079" width="9.140625" style="19"/>
    <col min="14080" max="14090" width="4.140625" style="19" customWidth="1"/>
    <col min="14091" max="14091" width="5" style="19" customWidth="1"/>
    <col min="14092" max="14094" width="4.140625" style="19" customWidth="1"/>
    <col min="14095" max="14095" width="4.5703125" style="19" customWidth="1"/>
    <col min="14096" max="14102" width="3.28515625" style="19" customWidth="1"/>
    <col min="14103" max="14103" width="15" style="19" customWidth="1"/>
    <col min="14104" max="14104" width="15.28515625" style="19" customWidth="1"/>
    <col min="14105" max="14105" width="14.42578125" style="19" customWidth="1"/>
    <col min="14106" max="14335" width="9.140625" style="19"/>
    <col min="14336" max="14346" width="4.140625" style="19" customWidth="1"/>
    <col min="14347" max="14347" width="5" style="19" customWidth="1"/>
    <col min="14348" max="14350" width="4.140625" style="19" customWidth="1"/>
    <col min="14351" max="14351" width="4.5703125" style="19" customWidth="1"/>
    <col min="14352" max="14358" width="3.28515625" style="19" customWidth="1"/>
    <col min="14359" max="14359" width="15" style="19" customWidth="1"/>
    <col min="14360" max="14360" width="15.28515625" style="19" customWidth="1"/>
    <col min="14361" max="14361" width="14.42578125" style="19" customWidth="1"/>
    <col min="14362" max="14591" width="9.140625" style="19"/>
    <col min="14592" max="14602" width="4.140625" style="19" customWidth="1"/>
    <col min="14603" max="14603" width="5" style="19" customWidth="1"/>
    <col min="14604" max="14606" width="4.140625" style="19" customWidth="1"/>
    <col min="14607" max="14607" width="4.5703125" style="19" customWidth="1"/>
    <col min="14608" max="14614" width="3.28515625" style="19" customWidth="1"/>
    <col min="14615" max="14615" width="15" style="19" customWidth="1"/>
    <col min="14616" max="14616" width="15.28515625" style="19" customWidth="1"/>
    <col min="14617" max="14617" width="14.42578125" style="19" customWidth="1"/>
    <col min="14618" max="14847" width="9.140625" style="19"/>
    <col min="14848" max="14858" width="4.140625" style="19" customWidth="1"/>
    <col min="14859" max="14859" width="5" style="19" customWidth="1"/>
    <col min="14860" max="14862" width="4.140625" style="19" customWidth="1"/>
    <col min="14863" max="14863" width="4.5703125" style="19" customWidth="1"/>
    <col min="14864" max="14870" width="3.28515625" style="19" customWidth="1"/>
    <col min="14871" max="14871" width="15" style="19" customWidth="1"/>
    <col min="14872" max="14872" width="15.28515625" style="19" customWidth="1"/>
    <col min="14873" max="14873" width="14.42578125" style="19" customWidth="1"/>
    <col min="14874" max="15103" width="9.140625" style="19"/>
    <col min="15104" max="15114" width="4.140625" style="19" customWidth="1"/>
    <col min="15115" max="15115" width="5" style="19" customWidth="1"/>
    <col min="15116" max="15118" width="4.140625" style="19" customWidth="1"/>
    <col min="15119" max="15119" width="4.5703125" style="19" customWidth="1"/>
    <col min="15120" max="15126" width="3.28515625" style="19" customWidth="1"/>
    <col min="15127" max="15127" width="15" style="19" customWidth="1"/>
    <col min="15128" max="15128" width="15.28515625" style="19" customWidth="1"/>
    <col min="15129" max="15129" width="14.42578125" style="19" customWidth="1"/>
    <col min="15130" max="15359" width="9.140625" style="19"/>
    <col min="15360" max="15370" width="4.140625" style="19" customWidth="1"/>
    <col min="15371" max="15371" width="5" style="19" customWidth="1"/>
    <col min="15372" max="15374" width="4.140625" style="19" customWidth="1"/>
    <col min="15375" max="15375" width="4.5703125" style="19" customWidth="1"/>
    <col min="15376" max="15382" width="3.28515625" style="19" customWidth="1"/>
    <col min="15383" max="15383" width="15" style="19" customWidth="1"/>
    <col min="15384" max="15384" width="15.28515625" style="19" customWidth="1"/>
    <col min="15385" max="15385" width="14.42578125" style="19" customWidth="1"/>
    <col min="15386" max="15615" width="9.140625" style="19"/>
    <col min="15616" max="15626" width="4.140625" style="19" customWidth="1"/>
    <col min="15627" max="15627" width="5" style="19" customWidth="1"/>
    <col min="15628" max="15630" width="4.140625" style="19" customWidth="1"/>
    <col min="15631" max="15631" width="4.5703125" style="19" customWidth="1"/>
    <col min="15632" max="15638" width="3.28515625" style="19" customWidth="1"/>
    <col min="15639" max="15639" width="15" style="19" customWidth="1"/>
    <col min="15640" max="15640" width="15.28515625" style="19" customWidth="1"/>
    <col min="15641" max="15641" width="14.42578125" style="19" customWidth="1"/>
    <col min="15642" max="15871" width="9.140625" style="19"/>
    <col min="15872" max="15882" width="4.140625" style="19" customWidth="1"/>
    <col min="15883" max="15883" width="5" style="19" customWidth="1"/>
    <col min="15884" max="15886" width="4.140625" style="19" customWidth="1"/>
    <col min="15887" max="15887" width="4.5703125" style="19" customWidth="1"/>
    <col min="15888" max="15894" width="3.28515625" style="19" customWidth="1"/>
    <col min="15895" max="15895" width="15" style="19" customWidth="1"/>
    <col min="15896" max="15896" width="15.28515625" style="19" customWidth="1"/>
    <col min="15897" max="15897" width="14.42578125" style="19" customWidth="1"/>
    <col min="15898" max="16127" width="9.140625" style="19"/>
    <col min="16128" max="16138" width="4.140625" style="19" customWidth="1"/>
    <col min="16139" max="16139" width="5" style="19" customWidth="1"/>
    <col min="16140" max="16142" width="4.140625" style="19" customWidth="1"/>
    <col min="16143" max="16143" width="4.5703125" style="19" customWidth="1"/>
    <col min="16144" max="16150" width="3.28515625" style="19" customWidth="1"/>
    <col min="16151" max="16151" width="15" style="19" customWidth="1"/>
    <col min="16152" max="16152" width="15.28515625" style="19" customWidth="1"/>
    <col min="16153" max="16153" width="14.42578125" style="19" customWidth="1"/>
    <col min="16154" max="16384" width="9.140625" style="19"/>
  </cols>
  <sheetData>
    <row r="1" spans="1:24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  <c r="G1" s="530"/>
    </row>
    <row r="2" spans="1:24" ht="14.25">
      <c r="A2" s="43" t="s">
        <v>133</v>
      </c>
      <c r="B2" s="1102">
        <f>Деклар!D5</f>
        <v>70569305567</v>
      </c>
      <c r="C2" s="1104"/>
      <c r="D2" s="49"/>
      <c r="E2" s="1105"/>
      <c r="F2" s="1105"/>
      <c r="G2" s="44"/>
    </row>
    <row r="3" spans="1:24" ht="14.25">
      <c r="A3" s="43" t="s">
        <v>143</v>
      </c>
      <c r="B3" s="550"/>
      <c r="C3" s="549">
        <f>Деклар!G7</f>
        <v>2023</v>
      </c>
      <c r="D3" s="44"/>
      <c r="E3" s="37"/>
      <c r="F3" s="37"/>
      <c r="G3" s="37"/>
    </row>
    <row r="4" spans="1:24" ht="14.25">
      <c r="A4" s="43"/>
      <c r="B4" s="44"/>
      <c r="C4" s="44"/>
      <c r="D4" s="44"/>
      <c r="E4" s="37"/>
      <c r="F4" s="37"/>
      <c r="G4" s="37"/>
    </row>
    <row r="5" spans="1:24" ht="18.75" customHeight="1">
      <c r="A5" s="1167" t="s">
        <v>97</v>
      </c>
      <c r="B5" s="1167"/>
      <c r="C5" s="1167"/>
      <c r="D5" s="1167"/>
      <c r="E5" s="1167"/>
      <c r="F5" s="1167"/>
      <c r="G5" s="656"/>
    </row>
    <row r="6" spans="1:24">
      <c r="A6" s="1126" t="s">
        <v>816</v>
      </c>
      <c r="B6" s="1126"/>
      <c r="C6" s="1126"/>
      <c r="D6" s="1126"/>
      <c r="E6" s="1126"/>
      <c r="F6" s="1126"/>
      <c r="G6" s="37"/>
    </row>
    <row r="7" spans="1:24" ht="32.25" customHeight="1" thickBot="1">
      <c r="A7" s="1185" t="s">
        <v>183</v>
      </c>
      <c r="B7" s="1185"/>
      <c r="C7" s="1185"/>
      <c r="D7" s="1185"/>
      <c r="E7" s="1185"/>
      <c r="F7" s="1185"/>
      <c r="G7" s="657"/>
    </row>
    <row r="8" spans="1:24" ht="60" customHeight="1" thickBot="1">
      <c r="A8" s="127" t="s">
        <v>164</v>
      </c>
      <c r="B8" s="1182" t="s">
        <v>184</v>
      </c>
      <c r="C8" s="1183"/>
      <c r="D8" s="94" t="s">
        <v>185</v>
      </c>
      <c r="E8" s="119" t="s">
        <v>186</v>
      </c>
      <c r="F8" s="755" t="s">
        <v>1041</v>
      </c>
      <c r="G8" s="758" t="s">
        <v>810</v>
      </c>
    </row>
    <row r="9" spans="1:24" ht="15.75" customHeight="1" thickBot="1">
      <c r="A9" s="57">
        <v>1</v>
      </c>
      <c r="B9" s="1186">
        <v>2</v>
      </c>
      <c r="C9" s="1187"/>
      <c r="D9" s="58">
        <v>3</v>
      </c>
      <c r="E9" s="58">
        <v>4</v>
      </c>
      <c r="F9" s="658">
        <v>5</v>
      </c>
      <c r="G9" s="63">
        <v>6</v>
      </c>
    </row>
    <row r="10" spans="1:24" ht="15.75" customHeight="1">
      <c r="A10" s="767">
        <v>1</v>
      </c>
      <c r="B10" s="1173" t="s">
        <v>190</v>
      </c>
      <c r="C10" s="1175"/>
      <c r="D10" s="24"/>
      <c r="E10" s="146"/>
      <c r="F10" s="756"/>
      <c r="G10" s="125"/>
    </row>
    <row r="11" spans="1:24" ht="15.75" customHeight="1">
      <c r="A11" s="768"/>
      <c r="B11" s="1157"/>
      <c r="C11" s="1159"/>
      <c r="D11" s="24"/>
      <c r="E11" s="25"/>
      <c r="F11" s="757"/>
      <c r="G11" s="125"/>
    </row>
    <row r="12" spans="1:24" ht="15.75" customHeight="1">
      <c r="A12" s="768"/>
      <c r="B12" s="1157"/>
      <c r="C12" s="1159"/>
      <c r="D12" s="24"/>
      <c r="E12" s="25"/>
      <c r="F12" s="757"/>
      <c r="G12" s="125"/>
    </row>
    <row r="13" spans="1:24" ht="15.75" customHeight="1">
      <c r="A13" s="768"/>
      <c r="B13" s="1173" t="s">
        <v>191</v>
      </c>
      <c r="C13" s="1174"/>
      <c r="D13" s="1175"/>
      <c r="E13" s="866">
        <f>SUM(E11:E12)</f>
        <v>0</v>
      </c>
      <c r="F13" s="875" t="s">
        <v>6</v>
      </c>
      <c r="G13" s="759" t="s">
        <v>813</v>
      </c>
      <c r="H13" s="1206" t="s">
        <v>1141</v>
      </c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</row>
    <row r="14" spans="1:24" ht="15.75" customHeight="1">
      <c r="A14" s="767">
        <v>2</v>
      </c>
      <c r="B14" s="1173" t="s">
        <v>189</v>
      </c>
      <c r="C14" s="1175"/>
      <c r="D14" s="24"/>
      <c r="E14" s="25"/>
      <c r="F14" s="757"/>
      <c r="G14" s="125"/>
    </row>
    <row r="15" spans="1:24" ht="15.75" customHeight="1">
      <c r="A15" s="768"/>
      <c r="B15" s="1157"/>
      <c r="C15" s="1159"/>
      <c r="D15" s="24"/>
      <c r="E15" s="25"/>
      <c r="F15" s="757"/>
      <c r="G15" s="125"/>
    </row>
    <row r="16" spans="1:24" ht="15.75" customHeight="1">
      <c r="A16" s="769"/>
      <c r="B16" s="1157"/>
      <c r="C16" s="1159"/>
      <c r="D16" s="25"/>
      <c r="E16" s="25"/>
      <c r="F16" s="757"/>
      <c r="G16" s="125"/>
    </row>
    <row r="17" spans="1:23" ht="15.75" customHeight="1" thickBot="1">
      <c r="A17" s="770"/>
      <c r="B17" s="1208" t="s">
        <v>831</v>
      </c>
      <c r="C17" s="1209"/>
      <c r="D17" s="1210"/>
      <c r="E17" s="867">
        <f>SUM(E15:E16)</f>
        <v>0</v>
      </c>
      <c r="F17" s="812">
        <f>SUM(F15:F16)</f>
        <v>0</v>
      </c>
      <c r="G17" s="771" t="s">
        <v>832</v>
      </c>
      <c r="H17" s="1206" t="s">
        <v>1136</v>
      </c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</row>
    <row r="18" spans="1:23" ht="13.5" customHeight="1">
      <c r="A18" s="767">
        <v>2</v>
      </c>
      <c r="B18" s="1173" t="s">
        <v>187</v>
      </c>
      <c r="C18" s="1175"/>
      <c r="D18" s="24"/>
      <c r="E18" s="25"/>
      <c r="F18" s="757"/>
      <c r="G18" s="125"/>
    </row>
    <row r="19" spans="1:23" ht="13.5" customHeight="1">
      <c r="A19" s="768"/>
      <c r="B19" s="1157"/>
      <c r="C19" s="1159"/>
      <c r="D19" s="24"/>
      <c r="E19" s="25"/>
      <c r="F19" s="757"/>
      <c r="G19" s="125"/>
    </row>
    <row r="20" spans="1:23">
      <c r="A20" s="769"/>
      <c r="B20" s="1157"/>
      <c r="C20" s="1159"/>
      <c r="D20" s="25"/>
      <c r="E20" s="25"/>
      <c r="F20" s="757"/>
      <c r="G20" s="125"/>
    </row>
    <row r="21" spans="1:23" ht="13.5" customHeight="1" thickBot="1">
      <c r="A21" s="770"/>
      <c r="B21" s="1208" t="s">
        <v>188</v>
      </c>
      <c r="C21" s="1209"/>
      <c r="D21" s="1210"/>
      <c r="E21" s="867">
        <f>SUM(E19:E20)</f>
        <v>0</v>
      </c>
      <c r="F21" s="812">
        <f>SUM(F19:F20)</f>
        <v>0</v>
      </c>
      <c r="G21" s="771" t="s">
        <v>814</v>
      </c>
      <c r="H21" s="1206" t="s">
        <v>1137</v>
      </c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7"/>
      <c r="U21" s="1207"/>
      <c r="V21" s="1207"/>
      <c r="W21" s="1207"/>
    </row>
    <row r="23" spans="1:23" ht="22.5" customHeight="1">
      <c r="B23" s="64" t="s">
        <v>102</v>
      </c>
      <c r="C23" s="25"/>
      <c r="D23" s="25"/>
    </row>
    <row r="24" spans="1:23">
      <c r="C24" s="21" t="s">
        <v>103</v>
      </c>
      <c r="D24" s="21" t="s">
        <v>156</v>
      </c>
    </row>
  </sheetData>
  <mergeCells count="23">
    <mergeCell ref="B17:D17"/>
    <mergeCell ref="B13:D13"/>
    <mergeCell ref="D1:F1"/>
    <mergeCell ref="B2:C2"/>
    <mergeCell ref="E2:F2"/>
    <mergeCell ref="A5:F5"/>
    <mergeCell ref="A6:F6"/>
    <mergeCell ref="H17:W17"/>
    <mergeCell ref="H21:W21"/>
    <mergeCell ref="H13:X13"/>
    <mergeCell ref="A7:F7"/>
    <mergeCell ref="B21:D21"/>
    <mergeCell ref="B8:C8"/>
    <mergeCell ref="B9:C9"/>
    <mergeCell ref="B20:C20"/>
    <mergeCell ref="B10:C10"/>
    <mergeCell ref="B16:C16"/>
    <mergeCell ref="B18:C18"/>
    <mergeCell ref="B19:C19"/>
    <mergeCell ref="B11:C11"/>
    <mergeCell ref="B12:C12"/>
    <mergeCell ref="B14:C14"/>
    <mergeCell ref="B15:C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T8" sqref="T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4.140625" style="21" customWidth="1"/>
    <col min="6" max="6" width="16.42578125" style="21" customWidth="1"/>
    <col min="7" max="7" width="17.5703125" style="19" customWidth="1"/>
    <col min="8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9.14062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9.14062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9.14062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9.14062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9.14062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9.14062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9.14062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9.14062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9.14062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9.14062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9.14062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9.14062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9.14062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9.14062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9.14062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9.14062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9.14062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9.14062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9.14062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9.14062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9.14062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9.14062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9.14062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9.14062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9.14062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9.14062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9.14062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9.14062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9.14062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9.14062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9.14062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9.14062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9.14062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9.14062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9.14062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9.14062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9.14062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9.14062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9.14062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9.14062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9.14062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9.14062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9.14062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9.14062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9.14062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9.14062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9.14062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9.14062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9.14062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9.14062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9.14062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9.14062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9.14062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9.14062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9.14062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9.14062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9.14062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9.14062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9.14062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9.14062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9.14062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9.14062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9.14062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3" width="9.140625" style="19"/>
    <col min="16384" max="16384" width="9.140625" style="19" customWidth="1"/>
  </cols>
  <sheetData>
    <row r="1" spans="1:7">
      <c r="A1" s="2" t="s">
        <v>385</v>
      </c>
      <c r="B1" s="2"/>
      <c r="C1" s="2"/>
      <c r="D1" s="1184" t="str">
        <f>Деклар!G9</f>
        <v>САБЫРОВ ЖАНДОС КАЙРАТУЛЫ</v>
      </c>
      <c r="E1" s="1184"/>
      <c r="F1" s="1184"/>
    </row>
    <row r="2" spans="1:7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7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7" ht="14.25">
      <c r="A4" s="43"/>
      <c r="B4" s="44"/>
      <c r="C4" s="44"/>
      <c r="D4" s="44"/>
      <c r="E4" s="37"/>
      <c r="F4" s="37"/>
    </row>
    <row r="5" spans="1:7" ht="18.75" customHeight="1">
      <c r="A5" s="1167" t="s">
        <v>97</v>
      </c>
      <c r="B5" s="1167"/>
      <c r="C5" s="1167"/>
      <c r="D5" s="1167"/>
      <c r="E5" s="1167"/>
      <c r="F5" s="1167"/>
      <c r="G5" s="1167"/>
    </row>
    <row r="6" spans="1:7" ht="16.899999999999999" customHeight="1">
      <c r="A6" s="1126" t="s">
        <v>816</v>
      </c>
      <c r="B6" s="1126"/>
      <c r="C6" s="1126"/>
      <c r="D6" s="1126"/>
      <c r="E6" s="1126"/>
      <c r="F6" s="1126"/>
      <c r="G6" s="1126"/>
    </row>
    <row r="7" spans="1:7" ht="13.5" customHeight="1" thickBot="1">
      <c r="A7" s="1185"/>
      <c r="B7" s="1185"/>
      <c r="C7" s="1185"/>
      <c r="D7" s="1185"/>
      <c r="E7" s="1185"/>
      <c r="F7" s="1185"/>
    </row>
    <row r="8" spans="1:7" ht="48" customHeight="1" thickBot="1">
      <c r="A8" s="127" t="s">
        <v>164</v>
      </c>
      <c r="B8" s="1182" t="s">
        <v>192</v>
      </c>
      <c r="C8" s="1220"/>
      <c r="D8" s="1183"/>
      <c r="E8" s="1150" t="s">
        <v>186</v>
      </c>
      <c r="F8" s="1150"/>
      <c r="G8" s="83"/>
    </row>
    <row r="9" spans="1:7" ht="15.75" customHeight="1" thickBot="1">
      <c r="A9" s="57">
        <v>1</v>
      </c>
      <c r="B9" s="1186">
        <v>2</v>
      </c>
      <c r="C9" s="1221"/>
      <c r="D9" s="1187"/>
      <c r="E9" s="1169">
        <v>3</v>
      </c>
      <c r="F9" s="1169"/>
      <c r="G9" s="58">
        <v>4</v>
      </c>
    </row>
    <row r="10" spans="1:7" ht="15.75" customHeight="1">
      <c r="A10" s="132"/>
      <c r="B10" s="1222" t="s">
        <v>193</v>
      </c>
      <c r="C10" s="1223"/>
      <c r="D10" s="1224"/>
      <c r="E10" s="1213"/>
      <c r="F10" s="1214"/>
      <c r="G10" s="83"/>
    </row>
    <row r="11" spans="1:7" ht="15.75" customHeight="1">
      <c r="A11" s="53"/>
      <c r="B11" s="1217" t="s">
        <v>194</v>
      </c>
      <c r="C11" s="1218"/>
      <c r="D11" s="1219"/>
      <c r="E11" s="1213"/>
      <c r="F11" s="1214"/>
      <c r="G11" s="83"/>
    </row>
    <row r="12" spans="1:7" ht="15.75" customHeight="1">
      <c r="A12" s="1170" t="s">
        <v>195</v>
      </c>
      <c r="B12" s="1171"/>
      <c r="C12" s="1171"/>
      <c r="D12" s="1172"/>
      <c r="E12" s="1213"/>
      <c r="F12" s="1214"/>
      <c r="G12" s="83"/>
    </row>
    <row r="13" spans="1:7" ht="40.5" customHeight="1">
      <c r="A13" s="53"/>
      <c r="B13" s="1170" t="s">
        <v>815</v>
      </c>
      <c r="C13" s="1171"/>
      <c r="D13" s="1172"/>
      <c r="E13" s="1215">
        <f>E10-E11</f>
        <v>0</v>
      </c>
      <c r="F13" s="1216"/>
      <c r="G13" s="83"/>
    </row>
    <row r="14" spans="1:7" ht="39.75" customHeight="1">
      <c r="A14" s="83"/>
      <c r="B14" s="1170" t="s">
        <v>917</v>
      </c>
      <c r="C14" s="1171"/>
      <c r="D14" s="1172"/>
      <c r="E14" s="1211">
        <f>E11-E10</f>
        <v>0</v>
      </c>
      <c r="F14" s="1212"/>
      <c r="G14" s="83"/>
    </row>
    <row r="16" spans="1:7" ht="22.5" customHeight="1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20">
    <mergeCell ref="D1:F1"/>
    <mergeCell ref="E8:F8"/>
    <mergeCell ref="E9:F9"/>
    <mergeCell ref="E10:F10"/>
    <mergeCell ref="B8:D8"/>
    <mergeCell ref="B9:D9"/>
    <mergeCell ref="B10:D10"/>
    <mergeCell ref="B2:C2"/>
    <mergeCell ref="E2:F2"/>
    <mergeCell ref="A7:F7"/>
    <mergeCell ref="A5:G5"/>
    <mergeCell ref="A6:G6"/>
    <mergeCell ref="B14:D14"/>
    <mergeCell ref="E14:F14"/>
    <mergeCell ref="E11:F11"/>
    <mergeCell ref="E12:F12"/>
    <mergeCell ref="B13:D13"/>
    <mergeCell ref="E13:F13"/>
    <mergeCell ref="B11:D11"/>
    <mergeCell ref="A12: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L8" sqref="L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38.42578125" style="21" customWidth="1"/>
    <col min="6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9.14062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9.14062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9.14062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9.14062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9.14062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9.14062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9.14062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9.14062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9.14062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9.14062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9.14062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9.14062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9.14062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9.14062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9.14062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9.14062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9.14062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9.14062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9.14062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9.14062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9.14062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9.14062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9.14062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9.14062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9.14062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9.14062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9.14062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9.14062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9.14062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9.14062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9.14062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9.14062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9.14062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9.14062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9.14062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9.14062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9.14062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9.14062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9.14062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9.14062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9.14062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9.14062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9.14062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9.14062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9.14062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9.14062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9.14062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9.14062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9.14062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9.14062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9.14062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9.14062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9.14062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9.14062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9.14062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9.14062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9.14062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9.14062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9.14062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9.14062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9.14062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9.14062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9.14062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3" width="9.140625" style="19"/>
    <col min="16384" max="16384" width="9.140625" style="19" customWidth="1"/>
  </cols>
  <sheetData>
    <row r="1" spans="1:5">
      <c r="A1" s="2" t="s">
        <v>383</v>
      </c>
      <c r="B1" s="2"/>
      <c r="C1" s="2"/>
      <c r="D1" s="1184" t="str">
        <f>Деклар!G9</f>
        <v>САБЫРОВ ЖАНДОС КАЙРАТУЛЫ</v>
      </c>
      <c r="E1" s="1184"/>
    </row>
    <row r="2" spans="1:5" ht="14.25">
      <c r="A2" s="43" t="s">
        <v>133</v>
      </c>
      <c r="B2" s="1102">
        <f>Деклар!D5</f>
        <v>70569305567</v>
      </c>
      <c r="C2" s="1104"/>
      <c r="D2" s="49"/>
      <c r="E2" s="480"/>
    </row>
    <row r="3" spans="1:5" ht="14.25">
      <c r="A3" s="43" t="s">
        <v>143</v>
      </c>
      <c r="B3" s="550"/>
      <c r="C3" s="549">
        <f>Деклар!G7</f>
        <v>2023</v>
      </c>
      <c r="D3" s="44"/>
      <c r="E3" s="37"/>
    </row>
    <row r="4" spans="1:5" ht="14.25">
      <c r="A4" s="43"/>
      <c r="B4" s="44"/>
      <c r="C4" s="44"/>
      <c r="D4" s="44"/>
      <c r="E4" s="37"/>
    </row>
    <row r="5" spans="1:5" ht="18.75" customHeight="1">
      <c r="A5" s="1167" t="s">
        <v>97</v>
      </c>
      <c r="B5" s="1167"/>
      <c r="C5" s="1167"/>
      <c r="D5" s="1167"/>
      <c r="E5" s="1167"/>
    </row>
    <row r="6" spans="1:5" ht="12.75" customHeight="1">
      <c r="A6" s="1126" t="s">
        <v>816</v>
      </c>
      <c r="B6" s="1126"/>
      <c r="C6" s="1126"/>
      <c r="D6" s="1126"/>
      <c r="E6" s="1126"/>
    </row>
    <row r="7" spans="1:5" ht="29.45" customHeight="1" thickBot="1">
      <c r="A7" s="1185" t="s">
        <v>840</v>
      </c>
      <c r="B7" s="1185"/>
      <c r="C7" s="1185"/>
      <c r="D7" s="1185"/>
      <c r="E7" s="1185"/>
    </row>
    <row r="8" spans="1:5" ht="42" customHeight="1" thickBot="1">
      <c r="A8" s="127" t="s">
        <v>164</v>
      </c>
      <c r="B8" s="1182" t="s">
        <v>199</v>
      </c>
      <c r="C8" s="1220"/>
      <c r="D8" s="1220"/>
      <c r="E8" s="188" t="s">
        <v>186</v>
      </c>
    </row>
    <row r="9" spans="1:5" ht="15.75" customHeight="1" thickBot="1">
      <c r="A9" s="57">
        <v>1</v>
      </c>
      <c r="B9" s="1186">
        <v>2</v>
      </c>
      <c r="C9" s="1221"/>
      <c r="D9" s="1221"/>
      <c r="E9" s="63">
        <v>3</v>
      </c>
    </row>
    <row r="10" spans="1:5" ht="15.75" customHeight="1">
      <c r="A10" s="132"/>
      <c r="B10" s="1222"/>
      <c r="C10" s="1223"/>
      <c r="D10" s="1223"/>
      <c r="E10" s="481"/>
    </row>
    <row r="11" spans="1:5" ht="15.75" customHeight="1" thickBot="1">
      <c r="A11" s="136"/>
      <c r="B11" s="1226"/>
      <c r="C11" s="1227"/>
      <c r="D11" s="1227"/>
      <c r="E11" s="482"/>
    </row>
    <row r="12" spans="1:5" ht="48" customHeight="1" thickBot="1">
      <c r="A12" s="1225" t="s">
        <v>1028</v>
      </c>
      <c r="B12" s="1148"/>
      <c r="C12" s="1148"/>
      <c r="D12" s="1148"/>
      <c r="E12" s="836">
        <f>SUM(E10:E11)</f>
        <v>0</v>
      </c>
    </row>
    <row r="14" spans="1:5" ht="22.5" customHeight="1">
      <c r="B14" s="64" t="s">
        <v>102</v>
      </c>
      <c r="C14" s="25"/>
      <c r="D14" s="25"/>
    </row>
    <row r="15" spans="1:5">
      <c r="C15" s="21" t="s">
        <v>103</v>
      </c>
      <c r="D15" s="21" t="s">
        <v>156</v>
      </c>
    </row>
  </sheetData>
  <mergeCells count="10">
    <mergeCell ref="A12:D12"/>
    <mergeCell ref="D1:E1"/>
    <mergeCell ref="B2:C2"/>
    <mergeCell ref="A5:E5"/>
    <mergeCell ref="A6:E6"/>
    <mergeCell ref="A7:E7"/>
    <mergeCell ref="B8:D8"/>
    <mergeCell ref="B9:D9"/>
    <mergeCell ref="B10:D10"/>
    <mergeCell ref="B11:D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N5" sqref="N5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40.28515625" style="21" customWidth="1"/>
    <col min="5" max="5" width="16.7109375" style="21" customWidth="1"/>
    <col min="6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9.14062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9.14062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9.14062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9.14062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9.14062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9.14062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9.14062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9.14062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9.14062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9.14062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9.14062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9.14062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9.14062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9.14062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9.14062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9.14062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9.14062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9.14062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9.14062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9.14062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9.14062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9.14062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9.14062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9.14062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9.14062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9.14062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9.14062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9.14062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9.14062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9.14062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9.14062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9.14062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9.14062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9.14062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9.14062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9.14062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9.14062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9.14062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9.14062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9.14062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9.14062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9.14062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9.14062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9.14062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9.14062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9.14062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9.14062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9.14062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9.14062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9.14062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9.14062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9.14062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9.14062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9.14062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9.14062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9.14062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9.14062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9.14062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9.14062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9.14062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9.14062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9.14062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9.14062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3" width="9.140625" style="19"/>
    <col min="16384" max="16384" width="9.140625" style="19" customWidth="1"/>
  </cols>
  <sheetData>
    <row r="1" spans="1:5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5" ht="14.25">
      <c r="A2" s="43" t="s">
        <v>133</v>
      </c>
      <c r="B2" s="1102">
        <f>Деклар!D5</f>
        <v>70569305567</v>
      </c>
      <c r="C2" s="1104"/>
      <c r="D2" s="49"/>
      <c r="E2" s="44"/>
    </row>
    <row r="3" spans="1:5" ht="14.25">
      <c r="A3" s="43" t="s">
        <v>384</v>
      </c>
      <c r="B3" s="550"/>
      <c r="C3" s="549">
        <f>Деклар!G7</f>
        <v>2023</v>
      </c>
      <c r="D3" s="44"/>
      <c r="E3" s="37"/>
    </row>
    <row r="4" spans="1:5" ht="14.25">
      <c r="A4" s="43"/>
      <c r="B4" s="44"/>
      <c r="C4" s="44"/>
      <c r="D4" s="44"/>
      <c r="E4" s="37"/>
    </row>
    <row r="5" spans="1:5" ht="15.75">
      <c r="A5" s="1167" t="s">
        <v>97</v>
      </c>
      <c r="B5" s="1167"/>
      <c r="C5" s="1167"/>
      <c r="D5" s="1167"/>
      <c r="E5" s="1167"/>
    </row>
    <row r="6" spans="1:5">
      <c r="A6" s="1126" t="s">
        <v>816</v>
      </c>
      <c r="B6" s="1126"/>
      <c r="C6" s="1126"/>
      <c r="D6" s="1126"/>
      <c r="E6" s="1126"/>
    </row>
    <row r="7" spans="1:5" ht="29.25" customHeight="1" thickBot="1">
      <c r="A7" s="1185" t="s">
        <v>841</v>
      </c>
      <c r="B7" s="1185"/>
      <c r="C7" s="1185"/>
      <c r="D7" s="1185"/>
      <c r="E7" s="1185"/>
    </row>
    <row r="8" spans="1:5" ht="39" customHeight="1" thickBot="1">
      <c r="A8" s="127" t="s">
        <v>164</v>
      </c>
      <c r="B8" s="1182" t="s">
        <v>202</v>
      </c>
      <c r="C8" s="1183"/>
      <c r="D8" s="140" t="s">
        <v>203</v>
      </c>
      <c r="E8" s="188" t="s">
        <v>204</v>
      </c>
    </row>
    <row r="9" spans="1:5" ht="13.5" thickBot="1">
      <c r="A9" s="57">
        <v>1</v>
      </c>
      <c r="B9" s="1186">
        <v>2</v>
      </c>
      <c r="C9" s="1187"/>
      <c r="D9" s="133">
        <v>2</v>
      </c>
      <c r="E9" s="63">
        <v>4</v>
      </c>
    </row>
    <row r="10" spans="1:5" ht="72">
      <c r="A10" s="137">
        <v>1</v>
      </c>
      <c r="B10" s="1228" t="s">
        <v>545</v>
      </c>
      <c r="C10" s="1229"/>
      <c r="D10" s="485" t="s">
        <v>544</v>
      </c>
      <c r="E10" s="486"/>
    </row>
    <row r="11" spans="1:5" ht="26.25" customHeight="1">
      <c r="A11" s="53">
        <v>2</v>
      </c>
      <c r="B11" s="1176" t="s">
        <v>379</v>
      </c>
      <c r="C11" s="1178"/>
      <c r="D11" s="122" t="s">
        <v>205</v>
      </c>
      <c r="E11" s="486"/>
    </row>
    <row r="12" spans="1:5" ht="42" customHeight="1">
      <c r="A12" s="53">
        <v>3</v>
      </c>
      <c r="B12" s="1176" t="s">
        <v>206</v>
      </c>
      <c r="C12" s="1178"/>
      <c r="D12" s="122"/>
      <c r="E12" s="486"/>
    </row>
    <row r="13" spans="1:5" ht="25.5" customHeight="1">
      <c r="A13" s="132" t="s">
        <v>147</v>
      </c>
      <c r="B13" s="1176" t="s">
        <v>207</v>
      </c>
      <c r="C13" s="1178"/>
      <c r="D13" s="122"/>
      <c r="E13" s="486"/>
    </row>
    <row r="14" spans="1:5" ht="13.5" thickBot="1">
      <c r="A14" s="83"/>
      <c r="B14" s="1157"/>
      <c r="C14" s="1159"/>
      <c r="D14" s="51"/>
      <c r="E14" s="486"/>
    </row>
    <row r="15" spans="1:5" ht="36" customHeight="1" thickBot="1">
      <c r="A15" s="54"/>
      <c r="B15" s="1147" t="s">
        <v>842</v>
      </c>
      <c r="C15" s="1148"/>
      <c r="D15" s="1148"/>
      <c r="E15" s="836">
        <f>SUM(E10:E14)</f>
        <v>0</v>
      </c>
    </row>
    <row r="17" spans="2:4" ht="27" customHeight="1">
      <c r="B17" s="64" t="s">
        <v>102</v>
      </c>
      <c r="C17" s="25"/>
      <c r="D17" s="25"/>
    </row>
    <row r="18" spans="2:4">
      <c r="C18" s="21" t="s">
        <v>103</v>
      </c>
      <c r="D18" s="21" t="s">
        <v>156</v>
      </c>
    </row>
  </sheetData>
  <mergeCells count="13">
    <mergeCell ref="D1:E1"/>
    <mergeCell ref="B14:C14"/>
    <mergeCell ref="B15:D15"/>
    <mergeCell ref="B2:C2"/>
    <mergeCell ref="A5:E5"/>
    <mergeCell ref="A6:E6"/>
    <mergeCell ref="A7:E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O8" sqref="O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31.5703125" style="21" customWidth="1"/>
    <col min="5" max="5" width="23" style="21" customWidth="1"/>
    <col min="6" max="6" width="25.85546875" style="19" customWidth="1"/>
    <col min="7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9.14062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9.14062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9.14062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9.14062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9.14062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9.14062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9.14062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9.14062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9.14062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9.14062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9.14062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9.14062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9.14062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9.14062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9.14062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9.14062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9.14062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9.14062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9.14062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9.14062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9.14062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9.14062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9.14062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9.14062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9.14062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9.14062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9.14062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9.14062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9.14062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9.14062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9.14062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9.14062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9.14062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9.14062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9.14062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9.14062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9.14062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9.14062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9.14062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9.14062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9.14062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9.14062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9.14062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9.14062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9.14062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9.14062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9.14062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9.14062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9.14062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9.14062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9.14062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9.14062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9.14062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9.14062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9.14062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9.14062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9.14062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9.14062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9.14062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9.14062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9.14062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9.14062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9.14062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3" width="9.140625" style="19"/>
    <col min="16384" max="16384" width="9.140625" style="19" customWidth="1"/>
  </cols>
  <sheetData>
    <row r="1" spans="1:21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21" ht="14.25">
      <c r="A2" s="43" t="s">
        <v>133</v>
      </c>
      <c r="B2" s="1102">
        <f>Деклар!D5</f>
        <v>70569305567</v>
      </c>
      <c r="C2" s="1104"/>
      <c r="D2" s="49"/>
      <c r="E2" s="44"/>
    </row>
    <row r="3" spans="1:21" ht="14.25">
      <c r="A3" s="43" t="s">
        <v>384</v>
      </c>
      <c r="B3" s="550"/>
      <c r="C3" s="549">
        <f>Деклар!G7</f>
        <v>2023</v>
      </c>
      <c r="D3" s="44"/>
      <c r="E3" s="37"/>
    </row>
    <row r="4" spans="1:21" ht="14.25">
      <c r="A4" s="43"/>
      <c r="B4" s="44"/>
      <c r="C4" s="44"/>
      <c r="D4" s="44"/>
      <c r="E4" s="37"/>
    </row>
    <row r="5" spans="1:21" ht="15.75">
      <c r="A5" s="1167" t="s">
        <v>97</v>
      </c>
      <c r="B5" s="1167"/>
      <c r="C5" s="1167"/>
      <c r="D5" s="1167"/>
      <c r="E5" s="1167"/>
    </row>
    <row r="6" spans="1:21" ht="16.149999999999999" customHeight="1">
      <c r="A6" s="1126" t="s">
        <v>845</v>
      </c>
      <c r="B6" s="1126"/>
      <c r="C6" s="1126"/>
      <c r="D6" s="1126"/>
      <c r="E6" s="1126"/>
    </row>
    <row r="7" spans="1:21" ht="13.5" thickBot="1">
      <c r="A7" s="1185"/>
      <c r="B7" s="1185"/>
      <c r="C7" s="1185"/>
      <c r="D7" s="1185"/>
      <c r="E7" s="1185"/>
    </row>
    <row r="8" spans="1:21" ht="59.25" customHeight="1" thickBot="1">
      <c r="A8" s="127" t="s">
        <v>164</v>
      </c>
      <c r="B8" s="1182" t="s">
        <v>184</v>
      </c>
      <c r="C8" s="1183"/>
      <c r="D8" s="140" t="s">
        <v>208</v>
      </c>
      <c r="E8" s="868" t="s">
        <v>209</v>
      </c>
      <c r="F8" s="806" t="s">
        <v>1139</v>
      </c>
    </row>
    <row r="9" spans="1:21" ht="15.75" customHeight="1" thickBot="1">
      <c r="A9" s="57">
        <v>1</v>
      </c>
      <c r="B9" s="1186">
        <v>2</v>
      </c>
      <c r="C9" s="1187"/>
      <c r="D9" s="133">
        <v>2</v>
      </c>
      <c r="E9" s="192">
        <v>4</v>
      </c>
      <c r="F9" s="63">
        <v>5</v>
      </c>
    </row>
    <row r="10" spans="1:21" ht="26.25" customHeight="1">
      <c r="A10" s="53">
        <v>1</v>
      </c>
      <c r="B10" s="1188" t="s">
        <v>546</v>
      </c>
      <c r="C10" s="1189"/>
      <c r="D10" s="479"/>
      <c r="E10" s="244">
        <f>'220.00.010.Дивиденды'!E13</f>
        <v>0</v>
      </c>
      <c r="F10" s="869" t="s">
        <v>1140</v>
      </c>
      <c r="G10" s="1230" t="s">
        <v>1142</v>
      </c>
      <c r="H10" s="1027"/>
      <c r="I10" s="1027"/>
      <c r="J10" s="1027"/>
      <c r="K10" s="1027"/>
      <c r="L10" s="1027"/>
      <c r="M10" s="1027"/>
      <c r="N10" s="1027"/>
      <c r="O10" s="1027"/>
      <c r="P10" s="1027"/>
      <c r="Q10" s="1027"/>
      <c r="R10" s="1027"/>
      <c r="S10" s="1027"/>
      <c r="T10" s="1027"/>
      <c r="U10" s="1027"/>
    </row>
    <row r="11" spans="1:21" ht="40.15" customHeight="1">
      <c r="A11" s="53">
        <v>2</v>
      </c>
      <c r="B11" s="1087" t="s">
        <v>547</v>
      </c>
      <c r="C11" s="1089"/>
      <c r="D11" s="477"/>
      <c r="E11" s="193"/>
      <c r="F11" s="183"/>
    </row>
    <row r="12" spans="1:21">
      <c r="A12" s="53"/>
      <c r="B12" s="1157"/>
      <c r="C12" s="1159"/>
      <c r="D12" s="477"/>
      <c r="E12" s="193"/>
      <c r="F12" s="183"/>
    </row>
    <row r="13" spans="1:21" ht="15.75" customHeight="1" thickBot="1">
      <c r="A13" s="53"/>
      <c r="B13" s="1157"/>
      <c r="C13" s="1159"/>
      <c r="D13" s="478"/>
      <c r="E13" s="246"/>
      <c r="F13" s="805"/>
    </row>
    <row r="14" spans="1:21" ht="34.5" customHeight="1" thickBot="1">
      <c r="A14" s="83"/>
      <c r="B14" s="1147" t="s">
        <v>548</v>
      </c>
      <c r="C14" s="1148"/>
      <c r="D14" s="1148"/>
      <c r="E14" s="763">
        <f>SUM(E10:E13)</f>
        <v>0</v>
      </c>
    </row>
    <row r="15" spans="1:21" ht="42.6" customHeight="1">
      <c r="E15" s="642" t="s">
        <v>720</v>
      </c>
    </row>
    <row r="16" spans="1:21" ht="25.5" customHeight="1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13">
    <mergeCell ref="D1:E1"/>
    <mergeCell ref="B2:C2"/>
    <mergeCell ref="A5:E5"/>
    <mergeCell ref="A6:E6"/>
    <mergeCell ref="A7:E7"/>
    <mergeCell ref="G10:U10"/>
    <mergeCell ref="B14:D14"/>
    <mergeCell ref="B13:C13"/>
    <mergeCell ref="B8:C8"/>
    <mergeCell ref="B9:C9"/>
    <mergeCell ref="B10:C10"/>
    <mergeCell ref="B11:C11"/>
    <mergeCell ref="B12:C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M7" sqref="M7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24.42578125" style="21" customWidth="1"/>
    <col min="5" max="5" width="34.28515625" style="21" customWidth="1"/>
    <col min="6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9.14062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9.14062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9.14062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9.14062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9.14062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9.14062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9.14062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9.14062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9.14062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9.14062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9.14062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9.14062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9.14062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9.14062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9.14062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9.14062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9.14062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9.14062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9.14062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9.14062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9.14062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9.14062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9.14062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9.14062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9.14062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9.14062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9.14062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9.14062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9.14062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9.14062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9.14062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9.14062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9.14062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9.14062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9.14062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9.14062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9.14062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9.14062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9.14062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9.14062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9.14062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9.14062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9.14062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9.14062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9.14062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9.14062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9.14062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9.14062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9.14062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9.14062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9.14062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9.14062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9.14062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9.14062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9.14062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9.14062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9.14062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9.14062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9.14062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9.14062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9.14062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9.14062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9.14062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3" width="9.140625" style="19"/>
    <col min="16384" max="16384" width="9.140625" style="19" customWidth="1"/>
  </cols>
  <sheetData>
    <row r="1" spans="1:5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5" ht="14.25">
      <c r="A2" s="43" t="s">
        <v>133</v>
      </c>
      <c r="B2" s="1102">
        <f>Деклар!D5</f>
        <v>70569305567</v>
      </c>
      <c r="C2" s="1104"/>
      <c r="D2" s="49"/>
      <c r="E2" s="44"/>
    </row>
    <row r="3" spans="1:5" ht="14.25">
      <c r="A3" s="43" t="s">
        <v>143</v>
      </c>
      <c r="B3" s="550"/>
      <c r="C3" s="549">
        <f>Деклар!G7</f>
        <v>2023</v>
      </c>
      <c r="D3" s="44"/>
      <c r="E3" s="37"/>
    </row>
    <row r="4" spans="1:5" ht="14.25">
      <c r="A4" s="43"/>
      <c r="B4" s="44"/>
      <c r="C4" s="44"/>
      <c r="D4" s="44"/>
      <c r="E4" s="37"/>
    </row>
    <row r="5" spans="1:5" ht="15.75">
      <c r="A5" s="1167" t="s">
        <v>97</v>
      </c>
      <c r="B5" s="1167"/>
      <c r="C5" s="1167"/>
      <c r="D5" s="1167"/>
      <c r="E5" s="1167"/>
    </row>
    <row r="6" spans="1:5" ht="33" customHeight="1">
      <c r="A6" s="1126" t="s">
        <v>846</v>
      </c>
      <c r="B6" s="1126"/>
      <c r="C6" s="1126"/>
      <c r="D6" s="1126"/>
      <c r="E6" s="1126"/>
    </row>
    <row r="7" spans="1:5" ht="13.5" thickBot="1">
      <c r="A7" s="1185"/>
      <c r="B7" s="1185"/>
      <c r="C7" s="1185"/>
      <c r="D7" s="1185"/>
      <c r="E7" s="1185"/>
    </row>
    <row r="8" spans="1:5" ht="26.25" customHeight="1" thickBot="1">
      <c r="A8" s="127" t="s">
        <v>164</v>
      </c>
      <c r="B8" s="1182" t="s">
        <v>192</v>
      </c>
      <c r="C8" s="1220"/>
      <c r="D8" s="1220"/>
      <c r="E8" s="141" t="s">
        <v>186</v>
      </c>
    </row>
    <row r="9" spans="1:5" ht="15.75" customHeight="1" thickBot="1">
      <c r="A9" s="57">
        <v>1</v>
      </c>
      <c r="B9" s="1186">
        <v>2</v>
      </c>
      <c r="C9" s="1221"/>
      <c r="D9" s="1221"/>
      <c r="E9" s="63">
        <v>3</v>
      </c>
    </row>
    <row r="10" spans="1:5" ht="15" customHeight="1">
      <c r="A10" s="132"/>
      <c r="B10" s="1233" t="s">
        <v>1166</v>
      </c>
      <c r="C10" s="1234"/>
      <c r="D10" s="1234"/>
      <c r="E10" s="124"/>
    </row>
    <row r="11" spans="1:5" ht="15" customHeight="1">
      <c r="A11" s="53"/>
      <c r="B11" s="1217" t="s">
        <v>1167</v>
      </c>
      <c r="C11" s="1218"/>
      <c r="D11" s="1218"/>
      <c r="E11" s="125"/>
    </row>
    <row r="12" spans="1:5" ht="46.5" customHeight="1" thickBot="1">
      <c r="A12" s="53"/>
      <c r="B12" s="1231" t="s">
        <v>1088</v>
      </c>
      <c r="C12" s="1232"/>
      <c r="D12" s="1232"/>
      <c r="E12" s="837">
        <f>E11-E10</f>
        <v>0</v>
      </c>
    </row>
    <row r="13" spans="1:5" ht="52.15" customHeight="1">
      <c r="E13" s="642" t="s">
        <v>719</v>
      </c>
    </row>
    <row r="14" spans="1:5" ht="27" customHeight="1">
      <c r="B14" s="64" t="s">
        <v>102</v>
      </c>
      <c r="C14" s="25"/>
      <c r="D14" s="25"/>
    </row>
    <row r="15" spans="1:5">
      <c r="C15" s="21" t="s">
        <v>103</v>
      </c>
      <c r="D15" s="21" t="s">
        <v>156</v>
      </c>
    </row>
  </sheetData>
  <mergeCells count="10">
    <mergeCell ref="D1:E1"/>
    <mergeCell ref="B2:C2"/>
    <mergeCell ref="A5:E5"/>
    <mergeCell ref="A6:E6"/>
    <mergeCell ref="B12:D12"/>
    <mergeCell ref="A7:E7"/>
    <mergeCell ref="B8:D8"/>
    <mergeCell ref="B9:D9"/>
    <mergeCell ref="B10:D10"/>
    <mergeCell ref="B11:D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O11" sqref="O11"/>
    </sheetView>
  </sheetViews>
  <sheetFormatPr defaultRowHeight="12.75"/>
  <cols>
    <col min="1" max="1" width="5.5703125" style="19" customWidth="1"/>
    <col min="2" max="2" width="46.42578125" style="19" customWidth="1"/>
    <col min="3" max="3" width="21.42578125" style="21" customWidth="1"/>
    <col min="4" max="4" width="19.42578125" style="21" customWidth="1"/>
    <col min="5" max="5" width="26.140625" style="21" customWidth="1"/>
    <col min="6" max="6" width="29.42578125" style="19" customWidth="1"/>
    <col min="7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8.8554687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8.8554687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8.8554687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8.8554687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8.8554687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8.8554687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8.8554687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8.8554687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8.8554687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8.8554687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8.8554687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8.8554687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8.8554687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8.8554687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8.8554687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8.8554687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8.8554687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8.8554687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8.8554687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8.8554687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8.8554687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8.8554687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8.8554687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8.8554687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8.8554687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8.8554687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8.8554687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8.8554687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8.8554687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8.8554687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8.8554687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8.8554687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8.8554687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8.8554687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8.8554687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8.8554687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8.8554687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8.8554687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8.8554687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8.8554687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8.8554687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8.8554687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8.8554687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8.8554687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8.8554687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8.8554687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8.8554687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8.8554687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8.8554687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8.8554687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8.8554687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8.8554687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8.8554687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8.8554687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8.8554687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8.8554687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8.8554687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8.8554687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8.8554687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8.8554687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8.8554687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8.8554687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8.8554687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4" width="8.85546875" style="19"/>
  </cols>
  <sheetData>
    <row r="1" spans="1:6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44"/>
      <c r="F2" s="44"/>
    </row>
    <row r="3" spans="1:6" ht="14.25">
      <c r="A3" s="43" t="s">
        <v>143</v>
      </c>
      <c r="B3" s="550"/>
      <c r="C3" s="549">
        <f>Деклар!G7</f>
        <v>2023</v>
      </c>
      <c r="D3" s="44"/>
      <c r="E3" s="37"/>
    </row>
    <row r="4" spans="1:6" ht="14.25">
      <c r="A4" s="43"/>
      <c r="B4" s="44"/>
      <c r="C4" s="44"/>
      <c r="D4" s="44"/>
      <c r="E4" s="37"/>
    </row>
    <row r="5" spans="1:6" ht="15.75">
      <c r="A5" s="1167" t="s">
        <v>97</v>
      </c>
      <c r="B5" s="1167"/>
      <c r="C5" s="1167"/>
      <c r="D5" s="1167"/>
      <c r="E5" s="1167"/>
    </row>
    <row r="6" spans="1:6">
      <c r="A6" s="1126" t="s">
        <v>953</v>
      </c>
      <c r="B6" s="1126"/>
      <c r="C6" s="1126"/>
      <c r="D6" s="1126"/>
      <c r="E6" s="1126"/>
    </row>
    <row r="7" spans="1:6">
      <c r="A7" s="1185"/>
      <c r="B7" s="1185"/>
      <c r="C7" s="1185"/>
      <c r="D7" s="1185"/>
      <c r="E7" s="1185"/>
    </row>
    <row r="8" spans="1:6" ht="36">
      <c r="A8" s="498" t="s">
        <v>164</v>
      </c>
      <c r="B8" s="497" t="s">
        <v>337</v>
      </c>
      <c r="C8" s="497" t="s">
        <v>338</v>
      </c>
      <c r="D8" s="497" t="s">
        <v>339</v>
      </c>
      <c r="E8" s="497" t="s">
        <v>336</v>
      </c>
    </row>
    <row r="9" spans="1:6">
      <c r="A9" s="105">
        <v>1</v>
      </c>
      <c r="B9" s="105">
        <v>2</v>
      </c>
      <c r="C9" s="105">
        <v>3</v>
      </c>
      <c r="D9" s="105">
        <v>4</v>
      </c>
      <c r="E9" s="105">
        <v>6</v>
      </c>
    </row>
    <row r="10" spans="1:6" ht="25.5">
      <c r="A10" s="259">
        <v>1</v>
      </c>
      <c r="B10" s="259" t="s">
        <v>340</v>
      </c>
      <c r="C10" s="259" t="s">
        <v>571</v>
      </c>
      <c r="D10" s="259" t="s">
        <v>341</v>
      </c>
      <c r="E10" s="259"/>
      <c r="F10" s="259" t="s">
        <v>1169</v>
      </c>
    </row>
    <row r="11" spans="1:6" ht="25.5">
      <c r="A11" s="259">
        <v>2</v>
      </c>
      <c r="B11" s="259" t="s">
        <v>342</v>
      </c>
      <c r="C11" s="259" t="s">
        <v>571</v>
      </c>
      <c r="D11" s="259" t="s">
        <v>343</v>
      </c>
      <c r="E11" s="259"/>
      <c r="F11" s="259" t="s">
        <v>1169</v>
      </c>
    </row>
    <row r="12" spans="1:6">
      <c r="A12" s="259">
        <v>3</v>
      </c>
      <c r="B12" s="259" t="s">
        <v>599</v>
      </c>
      <c r="C12" s="259" t="s">
        <v>605</v>
      </c>
      <c r="D12" s="259"/>
      <c r="E12" s="259"/>
    </row>
    <row r="13" spans="1:6">
      <c r="A13" s="259">
        <v>4</v>
      </c>
      <c r="B13" s="259" t="s">
        <v>606</v>
      </c>
      <c r="C13" s="259" t="s">
        <v>609</v>
      </c>
      <c r="D13" s="259"/>
      <c r="E13" s="259"/>
    </row>
    <row r="14" spans="1:6" ht="25.5">
      <c r="A14" s="259">
        <v>5</v>
      </c>
      <c r="B14" s="259" t="s">
        <v>607</v>
      </c>
      <c r="C14" s="259" t="s">
        <v>610</v>
      </c>
      <c r="D14" s="259"/>
      <c r="E14" s="259"/>
    </row>
    <row r="15" spans="1:6" ht="25.5">
      <c r="A15" s="259">
        <v>6</v>
      </c>
      <c r="B15" s="259" t="s">
        <v>608</v>
      </c>
      <c r="C15" s="259"/>
      <c r="D15" s="259"/>
      <c r="E15" s="259"/>
    </row>
    <row r="16" spans="1:6" ht="25.5">
      <c r="A16" s="259">
        <v>7</v>
      </c>
      <c r="B16" s="259" t="s">
        <v>612</v>
      </c>
      <c r="C16" s="259" t="s">
        <v>614</v>
      </c>
      <c r="D16" s="259"/>
      <c r="E16" s="259"/>
    </row>
    <row r="17" spans="1:6" ht="25.5">
      <c r="A17" s="259">
        <v>8</v>
      </c>
      <c r="B17" s="259" t="s">
        <v>611</v>
      </c>
      <c r="C17" s="259" t="s">
        <v>613</v>
      </c>
      <c r="D17" s="259"/>
      <c r="E17" s="259"/>
    </row>
    <row r="18" spans="1:6" ht="25.5">
      <c r="A18" s="259">
        <v>9</v>
      </c>
      <c r="B18" s="259" t="s">
        <v>615</v>
      </c>
      <c r="C18" s="259" t="s">
        <v>616</v>
      </c>
      <c r="D18" s="259"/>
      <c r="E18" s="259"/>
    </row>
    <row r="19" spans="1:6" ht="38.25">
      <c r="A19" s="259">
        <v>10</v>
      </c>
      <c r="B19" s="259" t="s">
        <v>617</v>
      </c>
      <c r="C19" s="259" t="s">
        <v>618</v>
      </c>
      <c r="D19" s="259"/>
      <c r="E19" s="259"/>
    </row>
    <row r="20" spans="1:6" ht="25.5">
      <c r="A20" s="259">
        <v>11</v>
      </c>
      <c r="B20" s="259" t="s">
        <v>619</v>
      </c>
      <c r="C20" s="259" t="s">
        <v>621</v>
      </c>
      <c r="D20" s="259"/>
      <c r="E20" s="259"/>
      <c r="F20" s="259" t="s">
        <v>1168</v>
      </c>
    </row>
    <row r="21" spans="1:6" ht="75">
      <c r="A21" s="259">
        <v>12</v>
      </c>
      <c r="B21" s="504" t="s">
        <v>620</v>
      </c>
      <c r="C21" s="259" t="s">
        <v>622</v>
      </c>
      <c r="D21" s="259"/>
      <c r="E21" s="259"/>
    </row>
    <row r="22" spans="1:6" ht="30">
      <c r="A22" s="259">
        <v>13</v>
      </c>
      <c r="B22" s="503" t="s">
        <v>623</v>
      </c>
      <c r="C22" s="259" t="s">
        <v>624</v>
      </c>
      <c r="D22" s="259"/>
      <c r="E22" s="259"/>
    </row>
    <row r="23" spans="1:6" ht="60">
      <c r="A23" s="259">
        <v>14</v>
      </c>
      <c r="B23" s="503" t="s">
        <v>652</v>
      </c>
      <c r="C23" s="259" t="s">
        <v>625</v>
      </c>
      <c r="D23" s="259"/>
      <c r="E23" s="259"/>
    </row>
    <row r="24" spans="1:6" ht="30">
      <c r="A24" s="259" t="s">
        <v>147</v>
      </c>
      <c r="B24" s="522" t="s">
        <v>626</v>
      </c>
      <c r="C24" s="259"/>
      <c r="D24" s="259"/>
      <c r="E24" s="259"/>
    </row>
    <row r="25" spans="1:6" ht="15">
      <c r="A25" s="259"/>
      <c r="B25" s="503"/>
      <c r="C25" s="259"/>
      <c r="D25" s="259"/>
      <c r="E25" s="259"/>
    </row>
    <row r="26" spans="1:6" ht="15">
      <c r="A26" s="259"/>
      <c r="B26" s="503"/>
      <c r="C26" s="259"/>
      <c r="D26" s="259"/>
      <c r="E26" s="259"/>
    </row>
    <row r="27" spans="1:6" ht="15">
      <c r="A27" s="259"/>
      <c r="B27" s="503"/>
      <c r="C27" s="259"/>
      <c r="D27" s="259"/>
      <c r="E27" s="259"/>
    </row>
    <row r="28" spans="1:6">
      <c r="A28" s="83"/>
      <c r="B28" s="83"/>
      <c r="C28" s="25"/>
      <c r="D28" s="77"/>
      <c r="E28" s="77"/>
    </row>
    <row r="29" spans="1:6" ht="13.5" thickBot="1">
      <c r="A29" s="52"/>
      <c r="B29" s="52"/>
      <c r="C29" s="121"/>
      <c r="D29" s="169"/>
      <c r="E29" s="169"/>
    </row>
    <row r="30" spans="1:6" ht="15" thickBot="1">
      <c r="A30" s="54"/>
      <c r="B30" s="1147" t="s">
        <v>954</v>
      </c>
      <c r="C30" s="1148"/>
      <c r="D30" s="1149"/>
      <c r="E30" s="851">
        <f>SUM(E10:E29)</f>
        <v>0</v>
      </c>
    </row>
    <row r="31" spans="1:6" ht="24">
      <c r="E31" s="642" t="s">
        <v>733</v>
      </c>
    </row>
    <row r="32" spans="1:6">
      <c r="B32" s="64" t="s">
        <v>102</v>
      </c>
      <c r="C32" s="25"/>
      <c r="D32" s="25"/>
    </row>
    <row r="33" spans="3:4">
      <c r="C33" s="21" t="s">
        <v>103</v>
      </c>
      <c r="D33" s="21" t="s">
        <v>156</v>
      </c>
    </row>
  </sheetData>
  <mergeCells count="6">
    <mergeCell ref="B30:D30"/>
    <mergeCell ref="D1:E1"/>
    <mergeCell ref="B2:C2"/>
    <mergeCell ref="A5:E5"/>
    <mergeCell ref="A6:E6"/>
    <mergeCell ref="A7:E7"/>
  </mergeCells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T8" sqref="T8"/>
    </sheetView>
  </sheetViews>
  <sheetFormatPr defaultRowHeight="18" customHeight="1"/>
  <cols>
    <col min="1" max="1" width="6.140625" style="2" customWidth="1"/>
    <col min="2" max="2" width="4.140625" style="2" customWidth="1"/>
    <col min="3" max="3" width="8.42578125" style="2" customWidth="1"/>
    <col min="4" max="4" width="18.140625" style="2" customWidth="1"/>
    <col min="5" max="5" width="5.5703125" style="2" customWidth="1"/>
    <col min="6" max="6" width="11.28515625" style="2" customWidth="1"/>
    <col min="7" max="7" width="4.140625" style="2" customWidth="1"/>
    <col min="8" max="8" width="5.5703125" style="2" hidden="1" customWidth="1"/>
    <col min="9" max="9" width="4.140625" style="2" hidden="1" customWidth="1"/>
    <col min="10" max="10" width="5" style="2" hidden="1" customWidth="1"/>
    <col min="11" max="11" width="4.140625" style="2" customWidth="1"/>
    <col min="12" max="12" width="23.28515625" style="2" customWidth="1"/>
    <col min="13" max="13" width="28.28515625" style="2" customWidth="1"/>
    <col min="14" max="14" width="4.140625" style="2" customWidth="1"/>
    <col min="15" max="246" width="9.140625" style="2"/>
    <col min="247" max="253" width="4.140625" style="2" customWidth="1"/>
    <col min="254" max="254" width="6.7109375" style="2" customWidth="1"/>
    <col min="255" max="256" width="0" style="2" hidden="1" customWidth="1"/>
    <col min="257" max="257" width="6.28515625" style="2" customWidth="1"/>
    <col min="258" max="260" width="0" style="2" hidden="1" customWidth="1"/>
    <col min="261" max="261" width="4.140625" style="2" customWidth="1"/>
    <col min="262" max="262" width="10.140625" style="2" customWidth="1"/>
    <col min="263" max="265" width="3.28515625" style="2" customWidth="1"/>
    <col min="266" max="266" width="2.7109375" style="2" customWidth="1"/>
    <col min="267" max="269" width="0" style="2" hidden="1" customWidth="1"/>
    <col min="270" max="502" width="9.140625" style="2"/>
    <col min="503" max="509" width="4.140625" style="2" customWidth="1"/>
    <col min="510" max="510" width="6.7109375" style="2" customWidth="1"/>
    <col min="511" max="512" width="0" style="2" hidden="1" customWidth="1"/>
    <col min="513" max="513" width="6.28515625" style="2" customWidth="1"/>
    <col min="514" max="516" width="0" style="2" hidden="1" customWidth="1"/>
    <col min="517" max="517" width="4.140625" style="2" customWidth="1"/>
    <col min="518" max="518" width="10.140625" style="2" customWidth="1"/>
    <col min="519" max="521" width="3.28515625" style="2" customWidth="1"/>
    <col min="522" max="522" width="2.7109375" style="2" customWidth="1"/>
    <col min="523" max="525" width="0" style="2" hidden="1" customWidth="1"/>
    <col min="526" max="758" width="9.140625" style="2"/>
    <col min="759" max="765" width="4.140625" style="2" customWidth="1"/>
    <col min="766" max="766" width="6.7109375" style="2" customWidth="1"/>
    <col min="767" max="768" width="0" style="2" hidden="1" customWidth="1"/>
    <col min="769" max="769" width="6.28515625" style="2" customWidth="1"/>
    <col min="770" max="772" width="0" style="2" hidden="1" customWidth="1"/>
    <col min="773" max="773" width="4.140625" style="2" customWidth="1"/>
    <col min="774" max="774" width="10.140625" style="2" customWidth="1"/>
    <col min="775" max="777" width="3.28515625" style="2" customWidth="1"/>
    <col min="778" max="778" width="2.7109375" style="2" customWidth="1"/>
    <col min="779" max="781" width="0" style="2" hidden="1" customWidth="1"/>
    <col min="782" max="1014" width="9.140625" style="2"/>
    <col min="1015" max="1021" width="4.140625" style="2" customWidth="1"/>
    <col min="1022" max="1022" width="6.7109375" style="2" customWidth="1"/>
    <col min="1023" max="1024" width="0" style="2" hidden="1" customWidth="1"/>
    <col min="1025" max="1025" width="6.28515625" style="2" customWidth="1"/>
    <col min="1026" max="1028" width="0" style="2" hidden="1" customWidth="1"/>
    <col min="1029" max="1029" width="4.140625" style="2" customWidth="1"/>
    <col min="1030" max="1030" width="10.140625" style="2" customWidth="1"/>
    <col min="1031" max="1033" width="3.28515625" style="2" customWidth="1"/>
    <col min="1034" max="1034" width="2.7109375" style="2" customWidth="1"/>
    <col min="1035" max="1037" width="0" style="2" hidden="1" customWidth="1"/>
    <col min="1038" max="1270" width="9.140625" style="2"/>
    <col min="1271" max="1277" width="4.140625" style="2" customWidth="1"/>
    <col min="1278" max="1278" width="6.7109375" style="2" customWidth="1"/>
    <col min="1279" max="1280" width="0" style="2" hidden="1" customWidth="1"/>
    <col min="1281" max="1281" width="6.28515625" style="2" customWidth="1"/>
    <col min="1282" max="1284" width="0" style="2" hidden="1" customWidth="1"/>
    <col min="1285" max="1285" width="4.140625" style="2" customWidth="1"/>
    <col min="1286" max="1286" width="10.140625" style="2" customWidth="1"/>
    <col min="1287" max="1289" width="3.28515625" style="2" customWidth="1"/>
    <col min="1290" max="1290" width="2.7109375" style="2" customWidth="1"/>
    <col min="1291" max="1293" width="0" style="2" hidden="1" customWidth="1"/>
    <col min="1294" max="1526" width="9.140625" style="2"/>
    <col min="1527" max="1533" width="4.140625" style="2" customWidth="1"/>
    <col min="1534" max="1534" width="6.7109375" style="2" customWidth="1"/>
    <col min="1535" max="1536" width="0" style="2" hidden="1" customWidth="1"/>
    <col min="1537" max="1537" width="6.28515625" style="2" customWidth="1"/>
    <col min="1538" max="1540" width="0" style="2" hidden="1" customWidth="1"/>
    <col min="1541" max="1541" width="4.140625" style="2" customWidth="1"/>
    <col min="1542" max="1542" width="10.140625" style="2" customWidth="1"/>
    <col min="1543" max="1545" width="3.28515625" style="2" customWidth="1"/>
    <col min="1546" max="1546" width="2.7109375" style="2" customWidth="1"/>
    <col min="1547" max="1549" width="0" style="2" hidden="1" customWidth="1"/>
    <col min="1550" max="1782" width="9.140625" style="2"/>
    <col min="1783" max="1789" width="4.140625" style="2" customWidth="1"/>
    <col min="1790" max="1790" width="6.7109375" style="2" customWidth="1"/>
    <col min="1791" max="1792" width="0" style="2" hidden="1" customWidth="1"/>
    <col min="1793" max="1793" width="6.28515625" style="2" customWidth="1"/>
    <col min="1794" max="1796" width="0" style="2" hidden="1" customWidth="1"/>
    <col min="1797" max="1797" width="4.140625" style="2" customWidth="1"/>
    <col min="1798" max="1798" width="10.140625" style="2" customWidth="1"/>
    <col min="1799" max="1801" width="3.28515625" style="2" customWidth="1"/>
    <col min="1802" max="1802" width="2.7109375" style="2" customWidth="1"/>
    <col min="1803" max="1805" width="0" style="2" hidden="1" customWidth="1"/>
    <col min="1806" max="2038" width="9.140625" style="2"/>
    <col min="2039" max="2045" width="4.140625" style="2" customWidth="1"/>
    <col min="2046" max="2046" width="6.7109375" style="2" customWidth="1"/>
    <col min="2047" max="2048" width="0" style="2" hidden="1" customWidth="1"/>
    <col min="2049" max="2049" width="6.28515625" style="2" customWidth="1"/>
    <col min="2050" max="2052" width="0" style="2" hidden="1" customWidth="1"/>
    <col min="2053" max="2053" width="4.140625" style="2" customWidth="1"/>
    <col min="2054" max="2054" width="10.140625" style="2" customWidth="1"/>
    <col min="2055" max="2057" width="3.28515625" style="2" customWidth="1"/>
    <col min="2058" max="2058" width="2.7109375" style="2" customWidth="1"/>
    <col min="2059" max="2061" width="0" style="2" hidden="1" customWidth="1"/>
    <col min="2062" max="2294" width="9.140625" style="2"/>
    <col min="2295" max="2301" width="4.140625" style="2" customWidth="1"/>
    <col min="2302" max="2302" width="6.7109375" style="2" customWidth="1"/>
    <col min="2303" max="2304" width="0" style="2" hidden="1" customWidth="1"/>
    <col min="2305" max="2305" width="6.28515625" style="2" customWidth="1"/>
    <col min="2306" max="2308" width="0" style="2" hidden="1" customWidth="1"/>
    <col min="2309" max="2309" width="4.140625" style="2" customWidth="1"/>
    <col min="2310" max="2310" width="10.140625" style="2" customWidth="1"/>
    <col min="2311" max="2313" width="3.28515625" style="2" customWidth="1"/>
    <col min="2314" max="2314" width="2.7109375" style="2" customWidth="1"/>
    <col min="2315" max="2317" width="0" style="2" hidden="1" customWidth="1"/>
    <col min="2318" max="2550" width="9.140625" style="2"/>
    <col min="2551" max="2557" width="4.140625" style="2" customWidth="1"/>
    <col min="2558" max="2558" width="6.7109375" style="2" customWidth="1"/>
    <col min="2559" max="2560" width="0" style="2" hidden="1" customWidth="1"/>
    <col min="2561" max="2561" width="6.28515625" style="2" customWidth="1"/>
    <col min="2562" max="2564" width="0" style="2" hidden="1" customWidth="1"/>
    <col min="2565" max="2565" width="4.140625" style="2" customWidth="1"/>
    <col min="2566" max="2566" width="10.140625" style="2" customWidth="1"/>
    <col min="2567" max="2569" width="3.28515625" style="2" customWidth="1"/>
    <col min="2570" max="2570" width="2.7109375" style="2" customWidth="1"/>
    <col min="2571" max="2573" width="0" style="2" hidden="1" customWidth="1"/>
    <col min="2574" max="2806" width="9.140625" style="2"/>
    <col min="2807" max="2813" width="4.140625" style="2" customWidth="1"/>
    <col min="2814" max="2814" width="6.7109375" style="2" customWidth="1"/>
    <col min="2815" max="2816" width="0" style="2" hidden="1" customWidth="1"/>
    <col min="2817" max="2817" width="6.28515625" style="2" customWidth="1"/>
    <col min="2818" max="2820" width="0" style="2" hidden="1" customWidth="1"/>
    <col min="2821" max="2821" width="4.140625" style="2" customWidth="1"/>
    <col min="2822" max="2822" width="10.140625" style="2" customWidth="1"/>
    <col min="2823" max="2825" width="3.28515625" style="2" customWidth="1"/>
    <col min="2826" max="2826" width="2.7109375" style="2" customWidth="1"/>
    <col min="2827" max="2829" width="0" style="2" hidden="1" customWidth="1"/>
    <col min="2830" max="3062" width="9.140625" style="2"/>
    <col min="3063" max="3069" width="4.140625" style="2" customWidth="1"/>
    <col min="3070" max="3070" width="6.7109375" style="2" customWidth="1"/>
    <col min="3071" max="3072" width="0" style="2" hidden="1" customWidth="1"/>
    <col min="3073" max="3073" width="6.28515625" style="2" customWidth="1"/>
    <col min="3074" max="3076" width="0" style="2" hidden="1" customWidth="1"/>
    <col min="3077" max="3077" width="4.140625" style="2" customWidth="1"/>
    <col min="3078" max="3078" width="10.140625" style="2" customWidth="1"/>
    <col min="3079" max="3081" width="3.28515625" style="2" customWidth="1"/>
    <col min="3082" max="3082" width="2.7109375" style="2" customWidth="1"/>
    <col min="3083" max="3085" width="0" style="2" hidden="1" customWidth="1"/>
    <col min="3086" max="3318" width="9.140625" style="2"/>
    <col min="3319" max="3325" width="4.140625" style="2" customWidth="1"/>
    <col min="3326" max="3326" width="6.7109375" style="2" customWidth="1"/>
    <col min="3327" max="3328" width="0" style="2" hidden="1" customWidth="1"/>
    <col min="3329" max="3329" width="6.28515625" style="2" customWidth="1"/>
    <col min="3330" max="3332" width="0" style="2" hidden="1" customWidth="1"/>
    <col min="3333" max="3333" width="4.140625" style="2" customWidth="1"/>
    <col min="3334" max="3334" width="10.140625" style="2" customWidth="1"/>
    <col min="3335" max="3337" width="3.28515625" style="2" customWidth="1"/>
    <col min="3338" max="3338" width="2.7109375" style="2" customWidth="1"/>
    <col min="3339" max="3341" width="0" style="2" hidden="1" customWidth="1"/>
    <col min="3342" max="3574" width="9.140625" style="2"/>
    <col min="3575" max="3581" width="4.140625" style="2" customWidth="1"/>
    <col min="3582" max="3582" width="6.7109375" style="2" customWidth="1"/>
    <col min="3583" max="3584" width="0" style="2" hidden="1" customWidth="1"/>
    <col min="3585" max="3585" width="6.28515625" style="2" customWidth="1"/>
    <col min="3586" max="3588" width="0" style="2" hidden="1" customWidth="1"/>
    <col min="3589" max="3589" width="4.140625" style="2" customWidth="1"/>
    <col min="3590" max="3590" width="10.140625" style="2" customWidth="1"/>
    <col min="3591" max="3593" width="3.28515625" style="2" customWidth="1"/>
    <col min="3594" max="3594" width="2.7109375" style="2" customWidth="1"/>
    <col min="3595" max="3597" width="0" style="2" hidden="1" customWidth="1"/>
    <col min="3598" max="3830" width="9.140625" style="2"/>
    <col min="3831" max="3837" width="4.140625" style="2" customWidth="1"/>
    <col min="3838" max="3838" width="6.7109375" style="2" customWidth="1"/>
    <col min="3839" max="3840" width="0" style="2" hidden="1" customWidth="1"/>
    <col min="3841" max="3841" width="6.28515625" style="2" customWidth="1"/>
    <col min="3842" max="3844" width="0" style="2" hidden="1" customWidth="1"/>
    <col min="3845" max="3845" width="4.140625" style="2" customWidth="1"/>
    <col min="3846" max="3846" width="10.140625" style="2" customWidth="1"/>
    <col min="3847" max="3849" width="3.28515625" style="2" customWidth="1"/>
    <col min="3850" max="3850" width="2.7109375" style="2" customWidth="1"/>
    <col min="3851" max="3853" width="0" style="2" hidden="1" customWidth="1"/>
    <col min="3854" max="4086" width="9.140625" style="2"/>
    <col min="4087" max="4093" width="4.140625" style="2" customWidth="1"/>
    <col min="4094" max="4094" width="6.7109375" style="2" customWidth="1"/>
    <col min="4095" max="4096" width="0" style="2" hidden="1" customWidth="1"/>
    <col min="4097" max="4097" width="6.28515625" style="2" customWidth="1"/>
    <col min="4098" max="4100" width="0" style="2" hidden="1" customWidth="1"/>
    <col min="4101" max="4101" width="4.140625" style="2" customWidth="1"/>
    <col min="4102" max="4102" width="10.140625" style="2" customWidth="1"/>
    <col min="4103" max="4105" width="3.28515625" style="2" customWidth="1"/>
    <col min="4106" max="4106" width="2.7109375" style="2" customWidth="1"/>
    <col min="4107" max="4109" width="0" style="2" hidden="1" customWidth="1"/>
    <col min="4110" max="4342" width="9.140625" style="2"/>
    <col min="4343" max="4349" width="4.140625" style="2" customWidth="1"/>
    <col min="4350" max="4350" width="6.7109375" style="2" customWidth="1"/>
    <col min="4351" max="4352" width="0" style="2" hidden="1" customWidth="1"/>
    <col min="4353" max="4353" width="6.28515625" style="2" customWidth="1"/>
    <col min="4354" max="4356" width="0" style="2" hidden="1" customWidth="1"/>
    <col min="4357" max="4357" width="4.140625" style="2" customWidth="1"/>
    <col min="4358" max="4358" width="10.140625" style="2" customWidth="1"/>
    <col min="4359" max="4361" width="3.28515625" style="2" customWidth="1"/>
    <col min="4362" max="4362" width="2.7109375" style="2" customWidth="1"/>
    <col min="4363" max="4365" width="0" style="2" hidden="1" customWidth="1"/>
    <col min="4366" max="4598" width="9.140625" style="2"/>
    <col min="4599" max="4605" width="4.140625" style="2" customWidth="1"/>
    <col min="4606" max="4606" width="6.7109375" style="2" customWidth="1"/>
    <col min="4607" max="4608" width="0" style="2" hidden="1" customWidth="1"/>
    <col min="4609" max="4609" width="6.28515625" style="2" customWidth="1"/>
    <col min="4610" max="4612" width="0" style="2" hidden="1" customWidth="1"/>
    <col min="4613" max="4613" width="4.140625" style="2" customWidth="1"/>
    <col min="4614" max="4614" width="10.140625" style="2" customWidth="1"/>
    <col min="4615" max="4617" width="3.28515625" style="2" customWidth="1"/>
    <col min="4618" max="4618" width="2.7109375" style="2" customWidth="1"/>
    <col min="4619" max="4621" width="0" style="2" hidden="1" customWidth="1"/>
    <col min="4622" max="4854" width="9.140625" style="2"/>
    <col min="4855" max="4861" width="4.140625" style="2" customWidth="1"/>
    <col min="4862" max="4862" width="6.7109375" style="2" customWidth="1"/>
    <col min="4863" max="4864" width="0" style="2" hidden="1" customWidth="1"/>
    <col min="4865" max="4865" width="6.28515625" style="2" customWidth="1"/>
    <col min="4866" max="4868" width="0" style="2" hidden="1" customWidth="1"/>
    <col min="4869" max="4869" width="4.140625" style="2" customWidth="1"/>
    <col min="4870" max="4870" width="10.140625" style="2" customWidth="1"/>
    <col min="4871" max="4873" width="3.28515625" style="2" customWidth="1"/>
    <col min="4874" max="4874" width="2.7109375" style="2" customWidth="1"/>
    <col min="4875" max="4877" width="0" style="2" hidden="1" customWidth="1"/>
    <col min="4878" max="5110" width="9.140625" style="2"/>
    <col min="5111" max="5117" width="4.140625" style="2" customWidth="1"/>
    <col min="5118" max="5118" width="6.7109375" style="2" customWidth="1"/>
    <col min="5119" max="5120" width="0" style="2" hidden="1" customWidth="1"/>
    <col min="5121" max="5121" width="6.28515625" style="2" customWidth="1"/>
    <col min="5122" max="5124" width="0" style="2" hidden="1" customWidth="1"/>
    <col min="5125" max="5125" width="4.140625" style="2" customWidth="1"/>
    <col min="5126" max="5126" width="10.140625" style="2" customWidth="1"/>
    <col min="5127" max="5129" width="3.28515625" style="2" customWidth="1"/>
    <col min="5130" max="5130" width="2.7109375" style="2" customWidth="1"/>
    <col min="5131" max="5133" width="0" style="2" hidden="1" customWidth="1"/>
    <col min="5134" max="5366" width="9.140625" style="2"/>
    <col min="5367" max="5373" width="4.140625" style="2" customWidth="1"/>
    <col min="5374" max="5374" width="6.7109375" style="2" customWidth="1"/>
    <col min="5375" max="5376" width="0" style="2" hidden="1" customWidth="1"/>
    <col min="5377" max="5377" width="6.28515625" style="2" customWidth="1"/>
    <col min="5378" max="5380" width="0" style="2" hidden="1" customWidth="1"/>
    <col min="5381" max="5381" width="4.140625" style="2" customWidth="1"/>
    <col min="5382" max="5382" width="10.140625" style="2" customWidth="1"/>
    <col min="5383" max="5385" width="3.28515625" style="2" customWidth="1"/>
    <col min="5386" max="5386" width="2.7109375" style="2" customWidth="1"/>
    <col min="5387" max="5389" width="0" style="2" hidden="1" customWidth="1"/>
    <col min="5390" max="5622" width="9.140625" style="2"/>
    <col min="5623" max="5629" width="4.140625" style="2" customWidth="1"/>
    <col min="5630" max="5630" width="6.7109375" style="2" customWidth="1"/>
    <col min="5631" max="5632" width="0" style="2" hidden="1" customWidth="1"/>
    <col min="5633" max="5633" width="6.28515625" style="2" customWidth="1"/>
    <col min="5634" max="5636" width="0" style="2" hidden="1" customWidth="1"/>
    <col min="5637" max="5637" width="4.140625" style="2" customWidth="1"/>
    <col min="5638" max="5638" width="10.140625" style="2" customWidth="1"/>
    <col min="5639" max="5641" width="3.28515625" style="2" customWidth="1"/>
    <col min="5642" max="5642" width="2.7109375" style="2" customWidth="1"/>
    <col min="5643" max="5645" width="0" style="2" hidden="1" customWidth="1"/>
    <col min="5646" max="5878" width="9.140625" style="2"/>
    <col min="5879" max="5885" width="4.140625" style="2" customWidth="1"/>
    <col min="5886" max="5886" width="6.7109375" style="2" customWidth="1"/>
    <col min="5887" max="5888" width="0" style="2" hidden="1" customWidth="1"/>
    <col min="5889" max="5889" width="6.28515625" style="2" customWidth="1"/>
    <col min="5890" max="5892" width="0" style="2" hidden="1" customWidth="1"/>
    <col min="5893" max="5893" width="4.140625" style="2" customWidth="1"/>
    <col min="5894" max="5894" width="10.140625" style="2" customWidth="1"/>
    <col min="5895" max="5897" width="3.28515625" style="2" customWidth="1"/>
    <col min="5898" max="5898" width="2.7109375" style="2" customWidth="1"/>
    <col min="5899" max="5901" width="0" style="2" hidden="1" customWidth="1"/>
    <col min="5902" max="6134" width="9.140625" style="2"/>
    <col min="6135" max="6141" width="4.140625" style="2" customWidth="1"/>
    <col min="6142" max="6142" width="6.7109375" style="2" customWidth="1"/>
    <col min="6143" max="6144" width="0" style="2" hidden="1" customWidth="1"/>
    <col min="6145" max="6145" width="6.28515625" style="2" customWidth="1"/>
    <col min="6146" max="6148" width="0" style="2" hidden="1" customWidth="1"/>
    <col min="6149" max="6149" width="4.140625" style="2" customWidth="1"/>
    <col min="6150" max="6150" width="10.140625" style="2" customWidth="1"/>
    <col min="6151" max="6153" width="3.28515625" style="2" customWidth="1"/>
    <col min="6154" max="6154" width="2.7109375" style="2" customWidth="1"/>
    <col min="6155" max="6157" width="0" style="2" hidden="1" customWidth="1"/>
    <col min="6158" max="6390" width="9.140625" style="2"/>
    <col min="6391" max="6397" width="4.140625" style="2" customWidth="1"/>
    <col min="6398" max="6398" width="6.7109375" style="2" customWidth="1"/>
    <col min="6399" max="6400" width="0" style="2" hidden="1" customWidth="1"/>
    <col min="6401" max="6401" width="6.28515625" style="2" customWidth="1"/>
    <col min="6402" max="6404" width="0" style="2" hidden="1" customWidth="1"/>
    <col min="6405" max="6405" width="4.140625" style="2" customWidth="1"/>
    <col min="6406" max="6406" width="10.140625" style="2" customWidth="1"/>
    <col min="6407" max="6409" width="3.28515625" style="2" customWidth="1"/>
    <col min="6410" max="6410" width="2.7109375" style="2" customWidth="1"/>
    <col min="6411" max="6413" width="0" style="2" hidden="1" customWidth="1"/>
    <col min="6414" max="6646" width="9.140625" style="2"/>
    <col min="6647" max="6653" width="4.140625" style="2" customWidth="1"/>
    <col min="6654" max="6654" width="6.7109375" style="2" customWidth="1"/>
    <col min="6655" max="6656" width="0" style="2" hidden="1" customWidth="1"/>
    <col min="6657" max="6657" width="6.28515625" style="2" customWidth="1"/>
    <col min="6658" max="6660" width="0" style="2" hidden="1" customWidth="1"/>
    <col min="6661" max="6661" width="4.140625" style="2" customWidth="1"/>
    <col min="6662" max="6662" width="10.140625" style="2" customWidth="1"/>
    <col min="6663" max="6665" width="3.28515625" style="2" customWidth="1"/>
    <col min="6666" max="6666" width="2.7109375" style="2" customWidth="1"/>
    <col min="6667" max="6669" width="0" style="2" hidden="1" customWidth="1"/>
    <col min="6670" max="6902" width="9.140625" style="2"/>
    <col min="6903" max="6909" width="4.140625" style="2" customWidth="1"/>
    <col min="6910" max="6910" width="6.7109375" style="2" customWidth="1"/>
    <col min="6911" max="6912" width="0" style="2" hidden="1" customWidth="1"/>
    <col min="6913" max="6913" width="6.28515625" style="2" customWidth="1"/>
    <col min="6914" max="6916" width="0" style="2" hidden="1" customWidth="1"/>
    <col min="6917" max="6917" width="4.140625" style="2" customWidth="1"/>
    <col min="6918" max="6918" width="10.140625" style="2" customWidth="1"/>
    <col min="6919" max="6921" width="3.28515625" style="2" customWidth="1"/>
    <col min="6922" max="6922" width="2.7109375" style="2" customWidth="1"/>
    <col min="6923" max="6925" width="0" style="2" hidden="1" customWidth="1"/>
    <col min="6926" max="7158" width="9.140625" style="2"/>
    <col min="7159" max="7165" width="4.140625" style="2" customWidth="1"/>
    <col min="7166" max="7166" width="6.7109375" style="2" customWidth="1"/>
    <col min="7167" max="7168" width="0" style="2" hidden="1" customWidth="1"/>
    <col min="7169" max="7169" width="6.28515625" style="2" customWidth="1"/>
    <col min="7170" max="7172" width="0" style="2" hidden="1" customWidth="1"/>
    <col min="7173" max="7173" width="4.140625" style="2" customWidth="1"/>
    <col min="7174" max="7174" width="10.140625" style="2" customWidth="1"/>
    <col min="7175" max="7177" width="3.28515625" style="2" customWidth="1"/>
    <col min="7178" max="7178" width="2.7109375" style="2" customWidth="1"/>
    <col min="7179" max="7181" width="0" style="2" hidden="1" customWidth="1"/>
    <col min="7182" max="7414" width="9.140625" style="2"/>
    <col min="7415" max="7421" width="4.140625" style="2" customWidth="1"/>
    <col min="7422" max="7422" width="6.7109375" style="2" customWidth="1"/>
    <col min="7423" max="7424" width="0" style="2" hidden="1" customWidth="1"/>
    <col min="7425" max="7425" width="6.28515625" style="2" customWidth="1"/>
    <col min="7426" max="7428" width="0" style="2" hidden="1" customWidth="1"/>
    <col min="7429" max="7429" width="4.140625" style="2" customWidth="1"/>
    <col min="7430" max="7430" width="10.140625" style="2" customWidth="1"/>
    <col min="7431" max="7433" width="3.28515625" style="2" customWidth="1"/>
    <col min="7434" max="7434" width="2.7109375" style="2" customWidth="1"/>
    <col min="7435" max="7437" width="0" style="2" hidden="1" customWidth="1"/>
    <col min="7438" max="7670" width="9.140625" style="2"/>
    <col min="7671" max="7677" width="4.140625" style="2" customWidth="1"/>
    <col min="7678" max="7678" width="6.7109375" style="2" customWidth="1"/>
    <col min="7679" max="7680" width="0" style="2" hidden="1" customWidth="1"/>
    <col min="7681" max="7681" width="6.28515625" style="2" customWidth="1"/>
    <col min="7682" max="7684" width="0" style="2" hidden="1" customWidth="1"/>
    <col min="7685" max="7685" width="4.140625" style="2" customWidth="1"/>
    <col min="7686" max="7686" width="10.140625" style="2" customWidth="1"/>
    <col min="7687" max="7689" width="3.28515625" style="2" customWidth="1"/>
    <col min="7690" max="7690" width="2.7109375" style="2" customWidth="1"/>
    <col min="7691" max="7693" width="0" style="2" hidden="1" customWidth="1"/>
    <col min="7694" max="7926" width="9.140625" style="2"/>
    <col min="7927" max="7933" width="4.140625" style="2" customWidth="1"/>
    <col min="7934" max="7934" width="6.7109375" style="2" customWidth="1"/>
    <col min="7935" max="7936" width="0" style="2" hidden="1" customWidth="1"/>
    <col min="7937" max="7937" width="6.28515625" style="2" customWidth="1"/>
    <col min="7938" max="7940" width="0" style="2" hidden="1" customWidth="1"/>
    <col min="7941" max="7941" width="4.140625" style="2" customWidth="1"/>
    <col min="7942" max="7942" width="10.140625" style="2" customWidth="1"/>
    <col min="7943" max="7945" width="3.28515625" style="2" customWidth="1"/>
    <col min="7946" max="7946" width="2.7109375" style="2" customWidth="1"/>
    <col min="7947" max="7949" width="0" style="2" hidden="1" customWidth="1"/>
    <col min="7950" max="8182" width="9.140625" style="2"/>
    <col min="8183" max="8189" width="4.140625" style="2" customWidth="1"/>
    <col min="8190" max="8190" width="6.7109375" style="2" customWidth="1"/>
    <col min="8191" max="8192" width="0" style="2" hidden="1" customWidth="1"/>
    <col min="8193" max="8193" width="6.28515625" style="2" customWidth="1"/>
    <col min="8194" max="8196" width="0" style="2" hidden="1" customWidth="1"/>
    <col min="8197" max="8197" width="4.140625" style="2" customWidth="1"/>
    <col min="8198" max="8198" width="10.140625" style="2" customWidth="1"/>
    <col min="8199" max="8201" width="3.28515625" style="2" customWidth="1"/>
    <col min="8202" max="8202" width="2.7109375" style="2" customWidth="1"/>
    <col min="8203" max="8205" width="0" style="2" hidden="1" customWidth="1"/>
    <col min="8206" max="8438" width="9.140625" style="2"/>
    <col min="8439" max="8445" width="4.140625" style="2" customWidth="1"/>
    <col min="8446" max="8446" width="6.7109375" style="2" customWidth="1"/>
    <col min="8447" max="8448" width="0" style="2" hidden="1" customWidth="1"/>
    <col min="8449" max="8449" width="6.28515625" style="2" customWidth="1"/>
    <col min="8450" max="8452" width="0" style="2" hidden="1" customWidth="1"/>
    <col min="8453" max="8453" width="4.140625" style="2" customWidth="1"/>
    <col min="8454" max="8454" width="10.140625" style="2" customWidth="1"/>
    <col min="8455" max="8457" width="3.28515625" style="2" customWidth="1"/>
    <col min="8458" max="8458" width="2.7109375" style="2" customWidth="1"/>
    <col min="8459" max="8461" width="0" style="2" hidden="1" customWidth="1"/>
    <col min="8462" max="8694" width="9.140625" style="2"/>
    <col min="8695" max="8701" width="4.140625" style="2" customWidth="1"/>
    <col min="8702" max="8702" width="6.7109375" style="2" customWidth="1"/>
    <col min="8703" max="8704" width="0" style="2" hidden="1" customWidth="1"/>
    <col min="8705" max="8705" width="6.28515625" style="2" customWidth="1"/>
    <col min="8706" max="8708" width="0" style="2" hidden="1" customWidth="1"/>
    <col min="8709" max="8709" width="4.140625" style="2" customWidth="1"/>
    <col min="8710" max="8710" width="10.140625" style="2" customWidth="1"/>
    <col min="8711" max="8713" width="3.28515625" style="2" customWidth="1"/>
    <col min="8714" max="8714" width="2.7109375" style="2" customWidth="1"/>
    <col min="8715" max="8717" width="0" style="2" hidden="1" customWidth="1"/>
    <col min="8718" max="8950" width="9.140625" style="2"/>
    <col min="8951" max="8957" width="4.140625" style="2" customWidth="1"/>
    <col min="8958" max="8958" width="6.7109375" style="2" customWidth="1"/>
    <col min="8959" max="8960" width="0" style="2" hidden="1" customWidth="1"/>
    <col min="8961" max="8961" width="6.28515625" style="2" customWidth="1"/>
    <col min="8962" max="8964" width="0" style="2" hidden="1" customWidth="1"/>
    <col min="8965" max="8965" width="4.140625" style="2" customWidth="1"/>
    <col min="8966" max="8966" width="10.140625" style="2" customWidth="1"/>
    <col min="8967" max="8969" width="3.28515625" style="2" customWidth="1"/>
    <col min="8970" max="8970" width="2.7109375" style="2" customWidth="1"/>
    <col min="8971" max="8973" width="0" style="2" hidden="1" customWidth="1"/>
    <col min="8974" max="9206" width="9.140625" style="2"/>
    <col min="9207" max="9213" width="4.140625" style="2" customWidth="1"/>
    <col min="9214" max="9214" width="6.7109375" style="2" customWidth="1"/>
    <col min="9215" max="9216" width="0" style="2" hidden="1" customWidth="1"/>
    <col min="9217" max="9217" width="6.28515625" style="2" customWidth="1"/>
    <col min="9218" max="9220" width="0" style="2" hidden="1" customWidth="1"/>
    <col min="9221" max="9221" width="4.140625" style="2" customWidth="1"/>
    <col min="9222" max="9222" width="10.140625" style="2" customWidth="1"/>
    <col min="9223" max="9225" width="3.28515625" style="2" customWidth="1"/>
    <col min="9226" max="9226" width="2.7109375" style="2" customWidth="1"/>
    <col min="9227" max="9229" width="0" style="2" hidden="1" customWidth="1"/>
    <col min="9230" max="9462" width="9.140625" style="2"/>
    <col min="9463" max="9469" width="4.140625" style="2" customWidth="1"/>
    <col min="9470" max="9470" width="6.7109375" style="2" customWidth="1"/>
    <col min="9471" max="9472" width="0" style="2" hidden="1" customWidth="1"/>
    <col min="9473" max="9473" width="6.28515625" style="2" customWidth="1"/>
    <col min="9474" max="9476" width="0" style="2" hidden="1" customWidth="1"/>
    <col min="9477" max="9477" width="4.140625" style="2" customWidth="1"/>
    <col min="9478" max="9478" width="10.140625" style="2" customWidth="1"/>
    <col min="9479" max="9481" width="3.28515625" style="2" customWidth="1"/>
    <col min="9482" max="9482" width="2.7109375" style="2" customWidth="1"/>
    <col min="9483" max="9485" width="0" style="2" hidden="1" customWidth="1"/>
    <col min="9486" max="9718" width="9.140625" style="2"/>
    <col min="9719" max="9725" width="4.140625" style="2" customWidth="1"/>
    <col min="9726" max="9726" width="6.7109375" style="2" customWidth="1"/>
    <col min="9727" max="9728" width="0" style="2" hidden="1" customWidth="1"/>
    <col min="9729" max="9729" width="6.28515625" style="2" customWidth="1"/>
    <col min="9730" max="9732" width="0" style="2" hidden="1" customWidth="1"/>
    <col min="9733" max="9733" width="4.140625" style="2" customWidth="1"/>
    <col min="9734" max="9734" width="10.140625" style="2" customWidth="1"/>
    <col min="9735" max="9737" width="3.28515625" style="2" customWidth="1"/>
    <col min="9738" max="9738" width="2.7109375" style="2" customWidth="1"/>
    <col min="9739" max="9741" width="0" style="2" hidden="1" customWidth="1"/>
    <col min="9742" max="9974" width="9.140625" style="2"/>
    <col min="9975" max="9981" width="4.140625" style="2" customWidth="1"/>
    <col min="9982" max="9982" width="6.7109375" style="2" customWidth="1"/>
    <col min="9983" max="9984" width="0" style="2" hidden="1" customWidth="1"/>
    <col min="9985" max="9985" width="6.28515625" style="2" customWidth="1"/>
    <col min="9986" max="9988" width="0" style="2" hidden="1" customWidth="1"/>
    <col min="9989" max="9989" width="4.140625" style="2" customWidth="1"/>
    <col min="9990" max="9990" width="10.140625" style="2" customWidth="1"/>
    <col min="9991" max="9993" width="3.28515625" style="2" customWidth="1"/>
    <col min="9994" max="9994" width="2.7109375" style="2" customWidth="1"/>
    <col min="9995" max="9997" width="0" style="2" hidden="1" customWidth="1"/>
    <col min="9998" max="10230" width="9.140625" style="2"/>
    <col min="10231" max="10237" width="4.140625" style="2" customWidth="1"/>
    <col min="10238" max="10238" width="6.7109375" style="2" customWidth="1"/>
    <col min="10239" max="10240" width="0" style="2" hidden="1" customWidth="1"/>
    <col min="10241" max="10241" width="6.28515625" style="2" customWidth="1"/>
    <col min="10242" max="10244" width="0" style="2" hidden="1" customWidth="1"/>
    <col min="10245" max="10245" width="4.140625" style="2" customWidth="1"/>
    <col min="10246" max="10246" width="10.140625" style="2" customWidth="1"/>
    <col min="10247" max="10249" width="3.28515625" style="2" customWidth="1"/>
    <col min="10250" max="10250" width="2.7109375" style="2" customWidth="1"/>
    <col min="10251" max="10253" width="0" style="2" hidden="1" customWidth="1"/>
    <col min="10254" max="10486" width="9.140625" style="2"/>
    <col min="10487" max="10493" width="4.140625" style="2" customWidth="1"/>
    <col min="10494" max="10494" width="6.7109375" style="2" customWidth="1"/>
    <col min="10495" max="10496" width="0" style="2" hidden="1" customWidth="1"/>
    <col min="10497" max="10497" width="6.28515625" style="2" customWidth="1"/>
    <col min="10498" max="10500" width="0" style="2" hidden="1" customWidth="1"/>
    <col min="10501" max="10501" width="4.140625" style="2" customWidth="1"/>
    <col min="10502" max="10502" width="10.140625" style="2" customWidth="1"/>
    <col min="10503" max="10505" width="3.28515625" style="2" customWidth="1"/>
    <col min="10506" max="10506" width="2.7109375" style="2" customWidth="1"/>
    <col min="10507" max="10509" width="0" style="2" hidden="1" customWidth="1"/>
    <col min="10510" max="10742" width="9.140625" style="2"/>
    <col min="10743" max="10749" width="4.140625" style="2" customWidth="1"/>
    <col min="10750" max="10750" width="6.7109375" style="2" customWidth="1"/>
    <col min="10751" max="10752" width="0" style="2" hidden="1" customWidth="1"/>
    <col min="10753" max="10753" width="6.28515625" style="2" customWidth="1"/>
    <col min="10754" max="10756" width="0" style="2" hidden="1" customWidth="1"/>
    <col min="10757" max="10757" width="4.140625" style="2" customWidth="1"/>
    <col min="10758" max="10758" width="10.140625" style="2" customWidth="1"/>
    <col min="10759" max="10761" width="3.28515625" style="2" customWidth="1"/>
    <col min="10762" max="10762" width="2.7109375" style="2" customWidth="1"/>
    <col min="10763" max="10765" width="0" style="2" hidden="1" customWidth="1"/>
    <col min="10766" max="10998" width="9.140625" style="2"/>
    <col min="10999" max="11005" width="4.140625" style="2" customWidth="1"/>
    <col min="11006" max="11006" width="6.7109375" style="2" customWidth="1"/>
    <col min="11007" max="11008" width="0" style="2" hidden="1" customWidth="1"/>
    <col min="11009" max="11009" width="6.28515625" style="2" customWidth="1"/>
    <col min="11010" max="11012" width="0" style="2" hidden="1" customWidth="1"/>
    <col min="11013" max="11013" width="4.140625" style="2" customWidth="1"/>
    <col min="11014" max="11014" width="10.140625" style="2" customWidth="1"/>
    <col min="11015" max="11017" width="3.28515625" style="2" customWidth="1"/>
    <col min="11018" max="11018" width="2.7109375" style="2" customWidth="1"/>
    <col min="11019" max="11021" width="0" style="2" hidden="1" customWidth="1"/>
    <col min="11022" max="11254" width="9.140625" style="2"/>
    <col min="11255" max="11261" width="4.140625" style="2" customWidth="1"/>
    <col min="11262" max="11262" width="6.7109375" style="2" customWidth="1"/>
    <col min="11263" max="11264" width="0" style="2" hidden="1" customWidth="1"/>
    <col min="11265" max="11265" width="6.28515625" style="2" customWidth="1"/>
    <col min="11266" max="11268" width="0" style="2" hidden="1" customWidth="1"/>
    <col min="11269" max="11269" width="4.140625" style="2" customWidth="1"/>
    <col min="11270" max="11270" width="10.140625" style="2" customWidth="1"/>
    <col min="11271" max="11273" width="3.28515625" style="2" customWidth="1"/>
    <col min="11274" max="11274" width="2.7109375" style="2" customWidth="1"/>
    <col min="11275" max="11277" width="0" style="2" hidden="1" customWidth="1"/>
    <col min="11278" max="11510" width="9.140625" style="2"/>
    <col min="11511" max="11517" width="4.140625" style="2" customWidth="1"/>
    <col min="11518" max="11518" width="6.7109375" style="2" customWidth="1"/>
    <col min="11519" max="11520" width="0" style="2" hidden="1" customWidth="1"/>
    <col min="11521" max="11521" width="6.28515625" style="2" customWidth="1"/>
    <col min="11522" max="11524" width="0" style="2" hidden="1" customWidth="1"/>
    <col min="11525" max="11525" width="4.140625" style="2" customWidth="1"/>
    <col min="11526" max="11526" width="10.140625" style="2" customWidth="1"/>
    <col min="11527" max="11529" width="3.28515625" style="2" customWidth="1"/>
    <col min="11530" max="11530" width="2.7109375" style="2" customWidth="1"/>
    <col min="11531" max="11533" width="0" style="2" hidden="1" customWidth="1"/>
    <col min="11534" max="11766" width="9.140625" style="2"/>
    <col min="11767" max="11773" width="4.140625" style="2" customWidth="1"/>
    <col min="11774" max="11774" width="6.7109375" style="2" customWidth="1"/>
    <col min="11775" max="11776" width="0" style="2" hidden="1" customWidth="1"/>
    <col min="11777" max="11777" width="6.28515625" style="2" customWidth="1"/>
    <col min="11778" max="11780" width="0" style="2" hidden="1" customWidth="1"/>
    <col min="11781" max="11781" width="4.140625" style="2" customWidth="1"/>
    <col min="11782" max="11782" width="10.140625" style="2" customWidth="1"/>
    <col min="11783" max="11785" width="3.28515625" style="2" customWidth="1"/>
    <col min="11786" max="11786" width="2.7109375" style="2" customWidth="1"/>
    <col min="11787" max="11789" width="0" style="2" hidden="1" customWidth="1"/>
    <col min="11790" max="12022" width="9.140625" style="2"/>
    <col min="12023" max="12029" width="4.140625" style="2" customWidth="1"/>
    <col min="12030" max="12030" width="6.7109375" style="2" customWidth="1"/>
    <col min="12031" max="12032" width="0" style="2" hidden="1" customWidth="1"/>
    <col min="12033" max="12033" width="6.28515625" style="2" customWidth="1"/>
    <col min="12034" max="12036" width="0" style="2" hidden="1" customWidth="1"/>
    <col min="12037" max="12037" width="4.140625" style="2" customWidth="1"/>
    <col min="12038" max="12038" width="10.140625" style="2" customWidth="1"/>
    <col min="12039" max="12041" width="3.28515625" style="2" customWidth="1"/>
    <col min="12042" max="12042" width="2.7109375" style="2" customWidth="1"/>
    <col min="12043" max="12045" width="0" style="2" hidden="1" customWidth="1"/>
    <col min="12046" max="12278" width="9.140625" style="2"/>
    <col min="12279" max="12285" width="4.140625" style="2" customWidth="1"/>
    <col min="12286" max="12286" width="6.7109375" style="2" customWidth="1"/>
    <col min="12287" max="12288" width="0" style="2" hidden="1" customWidth="1"/>
    <col min="12289" max="12289" width="6.28515625" style="2" customWidth="1"/>
    <col min="12290" max="12292" width="0" style="2" hidden="1" customWidth="1"/>
    <col min="12293" max="12293" width="4.140625" style="2" customWidth="1"/>
    <col min="12294" max="12294" width="10.140625" style="2" customWidth="1"/>
    <col min="12295" max="12297" width="3.28515625" style="2" customWidth="1"/>
    <col min="12298" max="12298" width="2.7109375" style="2" customWidth="1"/>
    <col min="12299" max="12301" width="0" style="2" hidden="1" customWidth="1"/>
    <col min="12302" max="12534" width="9.140625" style="2"/>
    <col min="12535" max="12541" width="4.140625" style="2" customWidth="1"/>
    <col min="12542" max="12542" width="6.7109375" style="2" customWidth="1"/>
    <col min="12543" max="12544" width="0" style="2" hidden="1" customWidth="1"/>
    <col min="12545" max="12545" width="6.28515625" style="2" customWidth="1"/>
    <col min="12546" max="12548" width="0" style="2" hidden="1" customWidth="1"/>
    <col min="12549" max="12549" width="4.140625" style="2" customWidth="1"/>
    <col min="12550" max="12550" width="10.140625" style="2" customWidth="1"/>
    <col min="12551" max="12553" width="3.28515625" style="2" customWidth="1"/>
    <col min="12554" max="12554" width="2.7109375" style="2" customWidth="1"/>
    <col min="12555" max="12557" width="0" style="2" hidden="1" customWidth="1"/>
    <col min="12558" max="12790" width="9.140625" style="2"/>
    <col min="12791" max="12797" width="4.140625" style="2" customWidth="1"/>
    <col min="12798" max="12798" width="6.7109375" style="2" customWidth="1"/>
    <col min="12799" max="12800" width="0" style="2" hidden="1" customWidth="1"/>
    <col min="12801" max="12801" width="6.28515625" style="2" customWidth="1"/>
    <col min="12802" max="12804" width="0" style="2" hidden="1" customWidth="1"/>
    <col min="12805" max="12805" width="4.140625" style="2" customWidth="1"/>
    <col min="12806" max="12806" width="10.140625" style="2" customWidth="1"/>
    <col min="12807" max="12809" width="3.28515625" style="2" customWidth="1"/>
    <col min="12810" max="12810" width="2.7109375" style="2" customWidth="1"/>
    <col min="12811" max="12813" width="0" style="2" hidden="1" customWidth="1"/>
    <col min="12814" max="13046" width="9.140625" style="2"/>
    <col min="13047" max="13053" width="4.140625" style="2" customWidth="1"/>
    <col min="13054" max="13054" width="6.7109375" style="2" customWidth="1"/>
    <col min="13055" max="13056" width="0" style="2" hidden="1" customWidth="1"/>
    <col min="13057" max="13057" width="6.28515625" style="2" customWidth="1"/>
    <col min="13058" max="13060" width="0" style="2" hidden="1" customWidth="1"/>
    <col min="13061" max="13061" width="4.140625" style="2" customWidth="1"/>
    <col min="13062" max="13062" width="10.140625" style="2" customWidth="1"/>
    <col min="13063" max="13065" width="3.28515625" style="2" customWidth="1"/>
    <col min="13066" max="13066" width="2.7109375" style="2" customWidth="1"/>
    <col min="13067" max="13069" width="0" style="2" hidden="1" customWidth="1"/>
    <col min="13070" max="13302" width="9.140625" style="2"/>
    <col min="13303" max="13309" width="4.140625" style="2" customWidth="1"/>
    <col min="13310" max="13310" width="6.7109375" style="2" customWidth="1"/>
    <col min="13311" max="13312" width="0" style="2" hidden="1" customWidth="1"/>
    <col min="13313" max="13313" width="6.28515625" style="2" customWidth="1"/>
    <col min="13314" max="13316" width="0" style="2" hidden="1" customWidth="1"/>
    <col min="13317" max="13317" width="4.140625" style="2" customWidth="1"/>
    <col min="13318" max="13318" width="10.140625" style="2" customWidth="1"/>
    <col min="13319" max="13321" width="3.28515625" style="2" customWidth="1"/>
    <col min="13322" max="13322" width="2.7109375" style="2" customWidth="1"/>
    <col min="13323" max="13325" width="0" style="2" hidden="1" customWidth="1"/>
    <col min="13326" max="13558" width="9.140625" style="2"/>
    <col min="13559" max="13565" width="4.140625" style="2" customWidth="1"/>
    <col min="13566" max="13566" width="6.7109375" style="2" customWidth="1"/>
    <col min="13567" max="13568" width="0" style="2" hidden="1" customWidth="1"/>
    <col min="13569" max="13569" width="6.28515625" style="2" customWidth="1"/>
    <col min="13570" max="13572" width="0" style="2" hidden="1" customWidth="1"/>
    <col min="13573" max="13573" width="4.140625" style="2" customWidth="1"/>
    <col min="13574" max="13574" width="10.140625" style="2" customWidth="1"/>
    <col min="13575" max="13577" width="3.28515625" style="2" customWidth="1"/>
    <col min="13578" max="13578" width="2.7109375" style="2" customWidth="1"/>
    <col min="13579" max="13581" width="0" style="2" hidden="1" customWidth="1"/>
    <col min="13582" max="13814" width="9.140625" style="2"/>
    <col min="13815" max="13821" width="4.140625" style="2" customWidth="1"/>
    <col min="13822" max="13822" width="6.7109375" style="2" customWidth="1"/>
    <col min="13823" max="13824" width="0" style="2" hidden="1" customWidth="1"/>
    <col min="13825" max="13825" width="6.28515625" style="2" customWidth="1"/>
    <col min="13826" max="13828" width="0" style="2" hidden="1" customWidth="1"/>
    <col min="13829" max="13829" width="4.140625" style="2" customWidth="1"/>
    <col min="13830" max="13830" width="10.140625" style="2" customWidth="1"/>
    <col min="13831" max="13833" width="3.28515625" style="2" customWidth="1"/>
    <col min="13834" max="13834" width="2.7109375" style="2" customWidth="1"/>
    <col min="13835" max="13837" width="0" style="2" hidden="1" customWidth="1"/>
    <col min="13838" max="14070" width="9.140625" style="2"/>
    <col min="14071" max="14077" width="4.140625" style="2" customWidth="1"/>
    <col min="14078" max="14078" width="6.7109375" style="2" customWidth="1"/>
    <col min="14079" max="14080" width="0" style="2" hidden="1" customWidth="1"/>
    <col min="14081" max="14081" width="6.28515625" style="2" customWidth="1"/>
    <col min="14082" max="14084" width="0" style="2" hidden="1" customWidth="1"/>
    <col min="14085" max="14085" width="4.140625" style="2" customWidth="1"/>
    <col min="14086" max="14086" width="10.140625" style="2" customWidth="1"/>
    <col min="14087" max="14089" width="3.28515625" style="2" customWidth="1"/>
    <col min="14090" max="14090" width="2.7109375" style="2" customWidth="1"/>
    <col min="14091" max="14093" width="0" style="2" hidden="1" customWidth="1"/>
    <col min="14094" max="14326" width="9.140625" style="2"/>
    <col min="14327" max="14333" width="4.140625" style="2" customWidth="1"/>
    <col min="14334" max="14334" width="6.7109375" style="2" customWidth="1"/>
    <col min="14335" max="14336" width="0" style="2" hidden="1" customWidth="1"/>
    <col min="14337" max="14337" width="6.28515625" style="2" customWidth="1"/>
    <col min="14338" max="14340" width="0" style="2" hidden="1" customWidth="1"/>
    <col min="14341" max="14341" width="4.140625" style="2" customWidth="1"/>
    <col min="14342" max="14342" width="10.140625" style="2" customWidth="1"/>
    <col min="14343" max="14345" width="3.28515625" style="2" customWidth="1"/>
    <col min="14346" max="14346" width="2.7109375" style="2" customWidth="1"/>
    <col min="14347" max="14349" width="0" style="2" hidden="1" customWidth="1"/>
    <col min="14350" max="14582" width="9.140625" style="2"/>
    <col min="14583" max="14589" width="4.140625" style="2" customWidth="1"/>
    <col min="14590" max="14590" width="6.7109375" style="2" customWidth="1"/>
    <col min="14591" max="14592" width="0" style="2" hidden="1" customWidth="1"/>
    <col min="14593" max="14593" width="6.28515625" style="2" customWidth="1"/>
    <col min="14594" max="14596" width="0" style="2" hidden="1" customWidth="1"/>
    <col min="14597" max="14597" width="4.140625" style="2" customWidth="1"/>
    <col min="14598" max="14598" width="10.140625" style="2" customWidth="1"/>
    <col min="14599" max="14601" width="3.28515625" style="2" customWidth="1"/>
    <col min="14602" max="14602" width="2.7109375" style="2" customWidth="1"/>
    <col min="14603" max="14605" width="0" style="2" hidden="1" customWidth="1"/>
    <col min="14606" max="14838" width="9.140625" style="2"/>
    <col min="14839" max="14845" width="4.140625" style="2" customWidth="1"/>
    <col min="14846" max="14846" width="6.7109375" style="2" customWidth="1"/>
    <col min="14847" max="14848" width="0" style="2" hidden="1" customWidth="1"/>
    <col min="14849" max="14849" width="6.28515625" style="2" customWidth="1"/>
    <col min="14850" max="14852" width="0" style="2" hidden="1" customWidth="1"/>
    <col min="14853" max="14853" width="4.140625" style="2" customWidth="1"/>
    <col min="14854" max="14854" width="10.140625" style="2" customWidth="1"/>
    <col min="14855" max="14857" width="3.28515625" style="2" customWidth="1"/>
    <col min="14858" max="14858" width="2.7109375" style="2" customWidth="1"/>
    <col min="14859" max="14861" width="0" style="2" hidden="1" customWidth="1"/>
    <col min="14862" max="15094" width="9.140625" style="2"/>
    <col min="15095" max="15101" width="4.140625" style="2" customWidth="1"/>
    <col min="15102" max="15102" width="6.7109375" style="2" customWidth="1"/>
    <col min="15103" max="15104" width="0" style="2" hidden="1" customWidth="1"/>
    <col min="15105" max="15105" width="6.28515625" style="2" customWidth="1"/>
    <col min="15106" max="15108" width="0" style="2" hidden="1" customWidth="1"/>
    <col min="15109" max="15109" width="4.140625" style="2" customWidth="1"/>
    <col min="15110" max="15110" width="10.140625" style="2" customWidth="1"/>
    <col min="15111" max="15113" width="3.28515625" style="2" customWidth="1"/>
    <col min="15114" max="15114" width="2.7109375" style="2" customWidth="1"/>
    <col min="15115" max="15117" width="0" style="2" hidden="1" customWidth="1"/>
    <col min="15118" max="15350" width="9.140625" style="2"/>
    <col min="15351" max="15357" width="4.140625" style="2" customWidth="1"/>
    <col min="15358" max="15358" width="6.7109375" style="2" customWidth="1"/>
    <col min="15359" max="15360" width="0" style="2" hidden="1" customWidth="1"/>
    <col min="15361" max="15361" width="6.28515625" style="2" customWidth="1"/>
    <col min="15362" max="15364" width="0" style="2" hidden="1" customWidth="1"/>
    <col min="15365" max="15365" width="4.140625" style="2" customWidth="1"/>
    <col min="15366" max="15366" width="10.140625" style="2" customWidth="1"/>
    <col min="15367" max="15369" width="3.28515625" style="2" customWidth="1"/>
    <col min="15370" max="15370" width="2.7109375" style="2" customWidth="1"/>
    <col min="15371" max="15373" width="0" style="2" hidden="1" customWidth="1"/>
    <col min="15374" max="15606" width="9.140625" style="2"/>
    <col min="15607" max="15613" width="4.140625" style="2" customWidth="1"/>
    <col min="15614" max="15614" width="6.7109375" style="2" customWidth="1"/>
    <col min="15615" max="15616" width="0" style="2" hidden="1" customWidth="1"/>
    <col min="15617" max="15617" width="6.28515625" style="2" customWidth="1"/>
    <col min="15618" max="15620" width="0" style="2" hidden="1" customWidth="1"/>
    <col min="15621" max="15621" width="4.140625" style="2" customWidth="1"/>
    <col min="15622" max="15622" width="10.140625" style="2" customWidth="1"/>
    <col min="15623" max="15625" width="3.28515625" style="2" customWidth="1"/>
    <col min="15626" max="15626" width="2.7109375" style="2" customWidth="1"/>
    <col min="15627" max="15629" width="0" style="2" hidden="1" customWidth="1"/>
    <col min="15630" max="15862" width="9.140625" style="2"/>
    <col min="15863" max="15869" width="4.140625" style="2" customWidth="1"/>
    <col min="15870" max="15870" width="6.7109375" style="2" customWidth="1"/>
    <col min="15871" max="15872" width="0" style="2" hidden="1" customWidth="1"/>
    <col min="15873" max="15873" width="6.28515625" style="2" customWidth="1"/>
    <col min="15874" max="15876" width="0" style="2" hidden="1" customWidth="1"/>
    <col min="15877" max="15877" width="4.140625" style="2" customWidth="1"/>
    <col min="15878" max="15878" width="10.140625" style="2" customWidth="1"/>
    <col min="15879" max="15881" width="3.28515625" style="2" customWidth="1"/>
    <col min="15882" max="15882" width="2.7109375" style="2" customWidth="1"/>
    <col min="15883" max="15885" width="0" style="2" hidden="1" customWidth="1"/>
    <col min="15886" max="16118" width="9.140625" style="2"/>
    <col min="16119" max="16125" width="4.140625" style="2" customWidth="1"/>
    <col min="16126" max="16126" width="6.7109375" style="2" customWidth="1"/>
    <col min="16127" max="16128" width="0" style="2" hidden="1" customWidth="1"/>
    <col min="16129" max="16129" width="6.28515625" style="2" customWidth="1"/>
    <col min="16130" max="16132" width="0" style="2" hidden="1" customWidth="1"/>
    <col min="16133" max="16133" width="4.140625" style="2" customWidth="1"/>
    <col min="16134" max="16134" width="10.140625" style="2" customWidth="1"/>
    <col min="16135" max="16137" width="3.28515625" style="2" customWidth="1"/>
    <col min="16138" max="16138" width="2.7109375" style="2" customWidth="1"/>
    <col min="16139" max="16141" width="0" style="2" hidden="1" customWidth="1"/>
    <col min="16142" max="16384" width="9.140625" style="2"/>
  </cols>
  <sheetData>
    <row r="1" spans="1:16" ht="18" customHeight="1">
      <c r="A1" s="43" t="s">
        <v>133</v>
      </c>
      <c r="B1" s="1102">
        <f>Деклар!D5</f>
        <v>70569305567</v>
      </c>
      <c r="C1" s="1103"/>
      <c r="D1" s="1104"/>
      <c r="E1" s="43"/>
      <c r="F1" s="1105"/>
      <c r="G1" s="1105"/>
      <c r="H1" s="1105"/>
      <c r="I1" s="1105"/>
      <c r="J1" s="1105"/>
      <c r="K1" s="1105"/>
      <c r="L1" s="1105"/>
      <c r="M1" s="1105"/>
    </row>
    <row r="2" spans="1:16" ht="18" customHeight="1">
      <c r="A2" s="2" t="s">
        <v>659</v>
      </c>
      <c r="E2" s="1111" t="str">
        <f>Деклар!G9</f>
        <v>САБЫРОВ ЖАНДОС КАЙРАТУЛЫ</v>
      </c>
      <c r="F2" s="1112"/>
      <c r="G2" s="1112"/>
      <c r="H2" s="1112"/>
      <c r="I2" s="1112"/>
      <c r="J2" s="1112"/>
      <c r="K2" s="1112"/>
      <c r="L2" s="1112"/>
      <c r="M2" s="1113"/>
    </row>
    <row r="3" spans="1:16" ht="18" customHeight="1">
      <c r="A3" s="43" t="s">
        <v>143</v>
      </c>
      <c r="B3" s="550"/>
      <c r="C3" s="550"/>
      <c r="D3" s="549">
        <f>Деклар!G7</f>
        <v>2023</v>
      </c>
      <c r="E3" s="44" t="s">
        <v>660</v>
      </c>
      <c r="F3" s="44"/>
      <c r="G3" s="43"/>
      <c r="H3" s="42"/>
      <c r="I3" s="42"/>
      <c r="J3" s="42"/>
      <c r="K3" s="44"/>
      <c r="L3" s="44"/>
      <c r="M3" s="44"/>
    </row>
    <row r="4" spans="1:16" ht="18" customHeight="1">
      <c r="A4" s="43"/>
      <c r="B4" s="44"/>
      <c r="C4" s="44"/>
      <c r="D4" s="44"/>
      <c r="E4" s="44"/>
      <c r="F4" s="44"/>
      <c r="G4" s="43"/>
      <c r="H4" s="42"/>
      <c r="I4" s="42"/>
      <c r="J4" s="42"/>
      <c r="K4" s="44"/>
      <c r="L4" s="44"/>
      <c r="M4" s="44"/>
    </row>
    <row r="5" spans="1:16" ht="18" customHeight="1">
      <c r="A5" s="1114" t="s">
        <v>97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1114"/>
    </row>
    <row r="6" spans="1:16" ht="18" customHeight="1" thickBot="1">
      <c r="A6" s="956" t="s">
        <v>144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</row>
    <row r="7" spans="1:16" s="16" customFormat="1" ht="18" customHeight="1" thickBot="1">
      <c r="A7" s="35" t="s">
        <v>98</v>
      </c>
      <c r="B7" s="1109" t="s">
        <v>99</v>
      </c>
      <c r="C7" s="1110"/>
      <c r="D7" s="1110"/>
      <c r="E7" s="1110"/>
      <c r="F7" s="1110"/>
      <c r="G7" s="1109" t="s">
        <v>281</v>
      </c>
      <c r="H7" s="1110"/>
      <c r="I7" s="1110"/>
      <c r="J7" s="1110"/>
      <c r="K7" s="1110"/>
      <c r="L7" s="1115"/>
      <c r="M7" s="36" t="s">
        <v>100</v>
      </c>
    </row>
    <row r="8" spans="1:16" s="17" customFormat="1" ht="19.149999999999999" customHeight="1" thickBot="1">
      <c r="A8" s="1106" t="s">
        <v>280</v>
      </c>
      <c r="B8" s="1107"/>
      <c r="C8" s="1107"/>
      <c r="D8" s="1107"/>
      <c r="E8" s="1107"/>
      <c r="F8" s="1107"/>
      <c r="G8" s="1107"/>
      <c r="H8" s="1107"/>
      <c r="I8" s="1107"/>
      <c r="J8" s="1107"/>
      <c r="K8" s="1107"/>
      <c r="L8" s="1108"/>
      <c r="M8" s="751">
        <f>M13+M17+M22+M26+M27+M31+M35+M39+M43</f>
        <v>68579900</v>
      </c>
    </row>
    <row r="9" spans="1:16" s="16" customFormat="1" ht="27" customHeight="1">
      <c r="A9" s="48">
        <v>1</v>
      </c>
      <c r="B9" s="1116" t="s">
        <v>666</v>
      </c>
      <c r="C9" s="1116"/>
      <c r="D9" s="1116"/>
      <c r="E9" s="1116"/>
      <c r="F9" s="1116"/>
      <c r="G9" s="1117" t="s">
        <v>145</v>
      </c>
      <c r="H9" s="1117"/>
      <c r="I9" s="1117"/>
      <c r="J9" s="1117"/>
      <c r="K9" s="1117"/>
      <c r="L9" s="1117"/>
      <c r="M9" s="555" t="s">
        <v>147</v>
      </c>
    </row>
    <row r="10" spans="1:16" s="16" customFormat="1" ht="18" customHeight="1">
      <c r="A10" s="34"/>
      <c r="B10" s="1086" t="s">
        <v>150</v>
      </c>
      <c r="C10" s="1086"/>
      <c r="D10" s="1086"/>
      <c r="E10" s="1086"/>
      <c r="F10" s="1086"/>
      <c r="G10" s="1093" t="s">
        <v>146</v>
      </c>
      <c r="H10" s="1093"/>
      <c r="I10" s="1093"/>
      <c r="J10" s="1093"/>
      <c r="K10" s="1093"/>
      <c r="L10" s="1093"/>
      <c r="M10" s="555" t="s">
        <v>147</v>
      </c>
    </row>
    <row r="11" spans="1:16" s="16" customFormat="1" ht="18" customHeight="1">
      <c r="A11" s="34"/>
      <c r="B11" s="1086" t="s">
        <v>150</v>
      </c>
      <c r="C11" s="1086"/>
      <c r="D11" s="1086"/>
      <c r="E11" s="1086"/>
      <c r="F11" s="1086"/>
      <c r="G11" s="1094" t="s">
        <v>147</v>
      </c>
      <c r="H11" s="1094"/>
      <c r="I11" s="1094"/>
      <c r="J11" s="1094"/>
      <c r="K11" s="1094"/>
      <c r="L11" s="1094"/>
      <c r="M11" s="555" t="s">
        <v>147</v>
      </c>
      <c r="O11" s="26"/>
    </row>
    <row r="12" spans="1:16" s="16" customFormat="1" ht="18" customHeight="1">
      <c r="A12" s="34"/>
      <c r="B12" s="1086" t="s">
        <v>150</v>
      </c>
      <c r="C12" s="1086"/>
      <c r="D12" s="1086"/>
      <c r="E12" s="1086"/>
      <c r="F12" s="1086"/>
      <c r="G12" s="1093" t="s">
        <v>148</v>
      </c>
      <c r="H12" s="1093"/>
      <c r="I12" s="1093"/>
      <c r="J12" s="1093"/>
      <c r="K12" s="1093"/>
      <c r="L12" s="1093"/>
      <c r="M12" s="555" t="s">
        <v>147</v>
      </c>
    </row>
    <row r="13" spans="1:16" s="16" customFormat="1" ht="18" customHeight="1">
      <c r="A13" s="34"/>
      <c r="B13" s="1083" t="s">
        <v>149</v>
      </c>
      <c r="C13" s="1083"/>
      <c r="D13" s="1083"/>
      <c r="E13" s="1083"/>
      <c r="F13" s="1083"/>
      <c r="G13" s="1083"/>
      <c r="H13" s="1083"/>
      <c r="I13" s="1083"/>
      <c r="J13" s="1083"/>
      <c r="K13" s="1083"/>
      <c r="L13" s="1083"/>
      <c r="M13" s="46">
        <v>16590600</v>
      </c>
      <c r="O13" s="16" t="s">
        <v>1163</v>
      </c>
      <c r="P13" s="26"/>
    </row>
    <row r="14" spans="1:16" s="16" customFormat="1" ht="25.5" customHeight="1">
      <c r="A14" s="33">
        <v>2</v>
      </c>
      <c r="B14" s="1085" t="s">
        <v>667</v>
      </c>
      <c r="C14" s="1085"/>
      <c r="D14" s="1085"/>
      <c r="E14" s="1085"/>
      <c r="F14" s="1085"/>
      <c r="G14" s="1085" t="s">
        <v>458</v>
      </c>
      <c r="H14" s="1085"/>
      <c r="I14" s="1085"/>
      <c r="J14" s="1085"/>
      <c r="K14" s="1085"/>
      <c r="L14" s="1085"/>
      <c r="M14" s="555" t="s">
        <v>147</v>
      </c>
      <c r="O14" s="26"/>
    </row>
    <row r="15" spans="1:16" s="16" customFormat="1" ht="18" customHeight="1">
      <c r="A15" s="33"/>
      <c r="B15" s="1086" t="s">
        <v>150</v>
      </c>
      <c r="C15" s="1086"/>
      <c r="D15" s="1086"/>
      <c r="E15" s="1086"/>
      <c r="F15" s="1086"/>
      <c r="G15" s="1084" t="s">
        <v>150</v>
      </c>
      <c r="H15" s="1084"/>
      <c r="I15" s="1084"/>
      <c r="J15" s="1084"/>
      <c r="K15" s="1084"/>
      <c r="L15" s="1084"/>
      <c r="M15" s="555" t="s">
        <v>147</v>
      </c>
    </row>
    <row r="16" spans="1:16" s="16" customFormat="1" ht="18" customHeight="1">
      <c r="A16" s="33"/>
      <c r="B16" s="1086" t="s">
        <v>150</v>
      </c>
      <c r="C16" s="1086"/>
      <c r="D16" s="1086"/>
      <c r="E16" s="1086"/>
      <c r="F16" s="1086"/>
      <c r="G16" s="1084" t="s">
        <v>150</v>
      </c>
      <c r="H16" s="1084"/>
      <c r="I16" s="1084"/>
      <c r="J16" s="1084"/>
      <c r="K16" s="1084"/>
      <c r="L16" s="1084"/>
      <c r="M16" s="555" t="s">
        <v>147</v>
      </c>
    </row>
    <row r="17" spans="1:15" s="16" customFormat="1" ht="18" customHeight="1">
      <c r="A17" s="33"/>
      <c r="B17" s="1083" t="s">
        <v>378</v>
      </c>
      <c r="C17" s="1083"/>
      <c r="D17" s="1083"/>
      <c r="E17" s="1083"/>
      <c r="F17" s="1083"/>
      <c r="G17" s="1083"/>
      <c r="H17" s="1083"/>
      <c r="I17" s="1083"/>
      <c r="J17" s="1083"/>
      <c r="K17" s="1083"/>
      <c r="L17" s="1083"/>
      <c r="M17" s="46">
        <v>37300000</v>
      </c>
    </row>
    <row r="18" spans="1:15" s="16" customFormat="1" ht="24.75" customHeight="1">
      <c r="A18" s="33">
        <v>3</v>
      </c>
      <c r="B18" s="1085" t="s">
        <v>668</v>
      </c>
      <c r="C18" s="1085"/>
      <c r="D18" s="1085"/>
      <c r="E18" s="1085"/>
      <c r="F18" s="1085"/>
      <c r="G18" s="1093" t="s">
        <v>145</v>
      </c>
      <c r="H18" s="1093"/>
      <c r="I18" s="1093"/>
      <c r="J18" s="1093"/>
      <c r="K18" s="1093"/>
      <c r="L18" s="1093"/>
      <c r="M18" s="31"/>
    </row>
    <row r="19" spans="1:15" s="16" customFormat="1" ht="18" customHeight="1">
      <c r="A19" s="33"/>
      <c r="B19" s="1086" t="s">
        <v>150</v>
      </c>
      <c r="C19" s="1086"/>
      <c r="D19" s="1086"/>
      <c r="E19" s="1086"/>
      <c r="F19" s="1086"/>
      <c r="G19" s="1093" t="s">
        <v>146</v>
      </c>
      <c r="H19" s="1093"/>
      <c r="I19" s="1093"/>
      <c r="J19" s="1093"/>
      <c r="K19" s="1093"/>
      <c r="L19" s="1093"/>
      <c r="M19" s="31"/>
    </row>
    <row r="20" spans="1:15" s="16" customFormat="1" ht="18" customHeight="1">
      <c r="A20" s="27"/>
      <c r="B20" s="1086" t="s">
        <v>150</v>
      </c>
      <c r="C20" s="1086"/>
      <c r="D20" s="1086"/>
      <c r="E20" s="1086"/>
      <c r="F20" s="1086"/>
      <c r="G20" s="1094" t="s">
        <v>147</v>
      </c>
      <c r="H20" s="1094"/>
      <c r="I20" s="1094"/>
      <c r="J20" s="1094"/>
      <c r="K20" s="1094"/>
      <c r="L20" s="1094"/>
      <c r="M20" s="31"/>
    </row>
    <row r="21" spans="1:15" s="16" customFormat="1" ht="18" customHeight="1">
      <c r="A21" s="32"/>
      <c r="B21" s="1086" t="s">
        <v>150</v>
      </c>
      <c r="C21" s="1086"/>
      <c r="D21" s="1086"/>
      <c r="E21" s="1086"/>
      <c r="F21" s="1086"/>
      <c r="G21" s="1093" t="s">
        <v>148</v>
      </c>
      <c r="H21" s="1093"/>
      <c r="I21" s="1093"/>
      <c r="J21" s="1093"/>
      <c r="K21" s="1093"/>
      <c r="L21" s="1093"/>
      <c r="M21" s="31"/>
    </row>
    <row r="22" spans="1:15" s="16" customFormat="1" ht="18" customHeight="1">
      <c r="A22" s="33"/>
      <c r="B22" s="1083" t="s">
        <v>149</v>
      </c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46">
        <v>4639300</v>
      </c>
      <c r="O22" s="16" t="s">
        <v>1164</v>
      </c>
    </row>
    <row r="23" spans="1:15" s="16" customFormat="1" ht="24" customHeight="1">
      <c r="A23" s="33"/>
      <c r="B23" s="1085" t="s">
        <v>669</v>
      </c>
      <c r="C23" s="1085"/>
      <c r="D23" s="1085"/>
      <c r="E23" s="1085"/>
      <c r="F23" s="1085"/>
      <c r="G23" s="1085" t="s">
        <v>458</v>
      </c>
      <c r="H23" s="1085"/>
      <c r="I23" s="1085"/>
      <c r="J23" s="1085"/>
      <c r="K23" s="1085"/>
      <c r="L23" s="1085"/>
      <c r="M23" s="46"/>
    </row>
    <row r="24" spans="1:15" s="16" customFormat="1" ht="18" customHeight="1">
      <c r="A24" s="33"/>
      <c r="B24" s="1086" t="s">
        <v>150</v>
      </c>
      <c r="C24" s="1086"/>
      <c r="D24" s="1086"/>
      <c r="E24" s="1086"/>
      <c r="F24" s="1086"/>
      <c r="G24" s="1084" t="s">
        <v>150</v>
      </c>
      <c r="H24" s="1084"/>
      <c r="I24" s="1084"/>
      <c r="J24" s="1084"/>
      <c r="K24" s="1084"/>
      <c r="L24" s="1084"/>
      <c r="M24" s="46"/>
    </row>
    <row r="25" spans="1:15" s="16" customFormat="1" ht="18" customHeight="1">
      <c r="A25" s="33"/>
      <c r="B25" s="1086" t="s">
        <v>150</v>
      </c>
      <c r="C25" s="1086"/>
      <c r="D25" s="1086"/>
      <c r="E25" s="1086"/>
      <c r="F25" s="1086"/>
      <c r="G25" s="1084" t="s">
        <v>150</v>
      </c>
      <c r="H25" s="1084"/>
      <c r="I25" s="1084"/>
      <c r="J25" s="1084"/>
      <c r="K25" s="1084"/>
      <c r="L25" s="1084"/>
      <c r="M25" s="46"/>
    </row>
    <row r="26" spans="1:15" s="16" customFormat="1" ht="18" customHeight="1">
      <c r="A26" s="33"/>
      <c r="B26" s="1083" t="s">
        <v>378</v>
      </c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46">
        <v>10050000</v>
      </c>
    </row>
    <row r="27" spans="1:15" s="16" customFormat="1" ht="28.9" customHeight="1">
      <c r="A27" s="33">
        <v>4</v>
      </c>
      <c r="B27" s="1087" t="s">
        <v>670</v>
      </c>
      <c r="C27" s="1088"/>
      <c r="D27" s="1088"/>
      <c r="E27" s="1088"/>
      <c r="F27" s="1089"/>
      <c r="G27" s="1090"/>
      <c r="H27" s="1091"/>
      <c r="I27" s="1091"/>
      <c r="J27" s="1091"/>
      <c r="K27" s="1091"/>
      <c r="L27" s="1092"/>
      <c r="M27" s="46">
        <v>0</v>
      </c>
    </row>
    <row r="28" spans="1:15" s="16" customFormat="1" ht="18" customHeight="1">
      <c r="A28" s="32">
        <v>5</v>
      </c>
      <c r="B28" s="1084" t="s">
        <v>774</v>
      </c>
      <c r="C28" s="1084"/>
      <c r="D28" s="1084"/>
      <c r="E28" s="1084"/>
      <c r="F28" s="1084"/>
      <c r="G28" s="1084" t="s">
        <v>776</v>
      </c>
      <c r="H28" s="1084"/>
      <c r="I28" s="1084"/>
      <c r="J28" s="1084"/>
      <c r="K28" s="1084"/>
      <c r="L28" s="1084"/>
      <c r="M28" s="31"/>
    </row>
    <row r="29" spans="1:15" s="16" customFormat="1" ht="18" customHeight="1">
      <c r="A29" s="32"/>
      <c r="B29" s="1086" t="s">
        <v>150</v>
      </c>
      <c r="C29" s="1086"/>
      <c r="D29" s="1086"/>
      <c r="E29" s="1086"/>
      <c r="F29" s="1086"/>
      <c r="G29" s="1118"/>
      <c r="H29" s="1119"/>
      <c r="I29" s="1119"/>
      <c r="J29" s="1119"/>
      <c r="K29" s="1119"/>
      <c r="L29" s="1120"/>
      <c r="M29" s="31"/>
    </row>
    <row r="30" spans="1:15" s="16" customFormat="1" ht="18" customHeight="1">
      <c r="A30" s="32"/>
      <c r="B30" s="1086" t="s">
        <v>150</v>
      </c>
      <c r="C30" s="1086"/>
      <c r="D30" s="1086"/>
      <c r="E30" s="1086"/>
      <c r="F30" s="1086"/>
      <c r="G30" s="1118"/>
      <c r="H30" s="1119"/>
      <c r="I30" s="1119"/>
      <c r="J30" s="1119"/>
      <c r="K30" s="1119"/>
      <c r="L30" s="1120"/>
      <c r="M30" s="31"/>
    </row>
    <row r="31" spans="1:15" s="16" customFormat="1" ht="18" customHeight="1">
      <c r="A31" s="32"/>
      <c r="B31" s="1121" t="s">
        <v>1042</v>
      </c>
      <c r="C31" s="1112"/>
      <c r="D31" s="1112"/>
      <c r="E31" s="1112"/>
      <c r="F31" s="1112"/>
      <c r="G31" s="1112"/>
      <c r="H31" s="1112"/>
      <c r="I31" s="1112"/>
      <c r="J31" s="1112"/>
      <c r="K31" s="1112"/>
      <c r="L31" s="1113"/>
      <c r="M31" s="45">
        <f>SUM(M28:M30)</f>
        <v>0</v>
      </c>
    </row>
    <row r="32" spans="1:15" s="16" customFormat="1" ht="18" customHeight="1">
      <c r="A32" s="32">
        <v>6</v>
      </c>
      <c r="B32" s="1084" t="s">
        <v>775</v>
      </c>
      <c r="C32" s="1084"/>
      <c r="D32" s="1084"/>
      <c r="E32" s="1084"/>
      <c r="F32" s="1084"/>
      <c r="G32" s="1084" t="s">
        <v>459</v>
      </c>
      <c r="H32" s="1084"/>
      <c r="I32" s="1084"/>
      <c r="J32" s="1084"/>
      <c r="K32" s="1084"/>
      <c r="L32" s="1084"/>
      <c r="M32" s="31"/>
    </row>
    <row r="33" spans="1:13" s="16" customFormat="1" ht="18" customHeight="1">
      <c r="A33" s="32"/>
      <c r="B33" s="1086" t="s">
        <v>150</v>
      </c>
      <c r="C33" s="1086"/>
      <c r="D33" s="1086"/>
      <c r="E33" s="1086"/>
      <c r="F33" s="1086"/>
      <c r="G33" s="1118"/>
      <c r="H33" s="1119"/>
      <c r="I33" s="1119"/>
      <c r="J33" s="1119"/>
      <c r="K33" s="1119"/>
      <c r="L33" s="1120"/>
      <c r="M33" s="31"/>
    </row>
    <row r="34" spans="1:13" s="16" customFormat="1" ht="18" customHeight="1">
      <c r="A34" s="32"/>
      <c r="B34" s="1086" t="s">
        <v>150</v>
      </c>
      <c r="C34" s="1086"/>
      <c r="D34" s="1086"/>
      <c r="E34" s="1086"/>
      <c r="F34" s="1086"/>
      <c r="G34" s="1118"/>
      <c r="H34" s="1119"/>
      <c r="I34" s="1119"/>
      <c r="J34" s="1119"/>
      <c r="K34" s="1119"/>
      <c r="L34" s="1120"/>
      <c r="M34" s="31"/>
    </row>
    <row r="35" spans="1:13" s="16" customFormat="1" ht="18" customHeight="1">
      <c r="A35" s="32"/>
      <c r="B35" s="1121" t="s">
        <v>1043</v>
      </c>
      <c r="C35" s="1112"/>
      <c r="D35" s="1112"/>
      <c r="E35" s="1112"/>
      <c r="F35" s="1112"/>
      <c r="G35" s="1112"/>
      <c r="H35" s="1112"/>
      <c r="I35" s="1112"/>
      <c r="J35" s="1112"/>
      <c r="K35" s="1112"/>
      <c r="L35" s="1113"/>
      <c r="M35" s="45">
        <f>SUM(M32:M34)</f>
        <v>0</v>
      </c>
    </row>
    <row r="36" spans="1:13" s="16" customFormat="1" ht="18" customHeight="1">
      <c r="A36" s="32">
        <v>7</v>
      </c>
      <c r="B36" s="1084" t="s">
        <v>777</v>
      </c>
      <c r="C36" s="1084"/>
      <c r="D36" s="1084"/>
      <c r="E36" s="1084"/>
      <c r="F36" s="1084"/>
      <c r="G36" s="1084" t="s">
        <v>778</v>
      </c>
      <c r="H36" s="1084"/>
      <c r="I36" s="1084"/>
      <c r="J36" s="1084"/>
      <c r="K36" s="1084"/>
      <c r="L36" s="1084"/>
      <c r="M36" s="31"/>
    </row>
    <row r="37" spans="1:13" s="16" customFormat="1" ht="18" customHeight="1">
      <c r="A37" s="32"/>
      <c r="B37" s="1086" t="s">
        <v>150</v>
      </c>
      <c r="C37" s="1086"/>
      <c r="D37" s="1086"/>
      <c r="E37" s="1086"/>
      <c r="F37" s="1086"/>
      <c r="G37" s="1118"/>
      <c r="H37" s="1119"/>
      <c r="I37" s="1119"/>
      <c r="J37" s="1119"/>
      <c r="K37" s="1119"/>
      <c r="L37" s="1120"/>
      <c r="M37" s="31"/>
    </row>
    <row r="38" spans="1:13" s="16" customFormat="1" ht="18" customHeight="1">
      <c r="A38" s="32"/>
      <c r="B38" s="1086" t="s">
        <v>150</v>
      </c>
      <c r="C38" s="1086"/>
      <c r="D38" s="1086"/>
      <c r="E38" s="1086"/>
      <c r="F38" s="1086"/>
      <c r="G38" s="1118"/>
      <c r="H38" s="1119"/>
      <c r="I38" s="1119"/>
      <c r="J38" s="1119"/>
      <c r="K38" s="1119"/>
      <c r="L38" s="1120"/>
      <c r="M38" s="31"/>
    </row>
    <row r="39" spans="1:13" s="16" customFormat="1" ht="18" customHeight="1">
      <c r="A39" s="32"/>
      <c r="B39" s="1121" t="s">
        <v>1044</v>
      </c>
      <c r="C39" s="1112"/>
      <c r="D39" s="1112"/>
      <c r="E39" s="1112"/>
      <c r="F39" s="1112"/>
      <c r="G39" s="1112"/>
      <c r="H39" s="1112"/>
      <c r="I39" s="1112"/>
      <c r="J39" s="1112"/>
      <c r="K39" s="1112"/>
      <c r="L39" s="1113"/>
      <c r="M39" s="45">
        <f>SUM(M36:M38)</f>
        <v>0</v>
      </c>
    </row>
    <row r="40" spans="1:13" s="16" customFormat="1" ht="18" customHeight="1">
      <c r="A40" s="32">
        <v>8</v>
      </c>
      <c r="B40" s="1084" t="s">
        <v>151</v>
      </c>
      <c r="C40" s="1084"/>
      <c r="D40" s="1084"/>
      <c r="E40" s="1084"/>
      <c r="F40" s="1084"/>
      <c r="G40" s="1084" t="s">
        <v>459</v>
      </c>
      <c r="H40" s="1084"/>
      <c r="I40" s="1084"/>
      <c r="J40" s="1084"/>
      <c r="K40" s="1084"/>
      <c r="L40" s="1084"/>
      <c r="M40" s="31"/>
    </row>
    <row r="41" spans="1:13" s="16" customFormat="1" ht="18" customHeight="1">
      <c r="A41" s="33"/>
      <c r="B41" s="1086" t="s">
        <v>150</v>
      </c>
      <c r="C41" s="1086"/>
      <c r="D41" s="1086"/>
      <c r="E41" s="1086"/>
      <c r="F41" s="1086"/>
      <c r="G41" s="1086"/>
      <c r="H41" s="1086"/>
      <c r="I41" s="1086"/>
      <c r="J41" s="1086"/>
      <c r="K41" s="1086"/>
      <c r="L41" s="1086"/>
      <c r="M41" s="47"/>
    </row>
    <row r="42" spans="1:13" s="16" customFormat="1" ht="18" customHeight="1">
      <c r="A42" s="32"/>
      <c r="B42" s="1086" t="s">
        <v>150</v>
      </c>
      <c r="C42" s="1086"/>
      <c r="D42" s="1086"/>
      <c r="E42" s="1086"/>
      <c r="F42" s="1086"/>
      <c r="G42" s="1096"/>
      <c r="H42" s="1096"/>
      <c r="I42" s="1096"/>
      <c r="J42" s="1096"/>
      <c r="K42" s="1096"/>
      <c r="L42" s="1096"/>
      <c r="M42" s="31"/>
    </row>
    <row r="43" spans="1:13" s="16" customFormat="1" ht="18" customHeight="1">
      <c r="A43" s="32"/>
      <c r="B43" s="1083" t="s">
        <v>152</v>
      </c>
      <c r="C43" s="1083"/>
      <c r="D43" s="1083"/>
      <c r="E43" s="1083"/>
      <c r="F43" s="1083"/>
      <c r="G43" s="1083"/>
      <c r="H43" s="1083"/>
      <c r="I43" s="1083"/>
      <c r="J43" s="1083"/>
      <c r="K43" s="1083"/>
      <c r="L43" s="1083"/>
      <c r="M43" s="45">
        <f>SUM(M40:M42)</f>
        <v>0</v>
      </c>
    </row>
    <row r="44" spans="1:13" ht="39.6" customHeight="1"/>
    <row r="45" spans="1:13" s="18" customFormat="1" ht="18" customHeight="1">
      <c r="A45" s="1097" t="s">
        <v>662</v>
      </c>
      <c r="B45" s="1097"/>
      <c r="C45" s="1097"/>
      <c r="D45" s="1097"/>
      <c r="E45" s="1098"/>
      <c r="F45" s="1099"/>
      <c r="G45" s="1100"/>
      <c r="H45" s="1100"/>
      <c r="I45" s="1100"/>
      <c r="J45" s="1100"/>
      <c r="K45" s="1100"/>
      <c r="L45" s="1101"/>
      <c r="M45" s="38"/>
    </row>
    <row r="46" spans="1:13" s="18" customFormat="1" ht="18" customHeight="1">
      <c r="A46" s="1097" t="s">
        <v>102</v>
      </c>
      <c r="B46" s="1097"/>
      <c r="C46" s="1097"/>
      <c r="D46" s="1097"/>
      <c r="E46" s="1098"/>
      <c r="F46" s="1099"/>
      <c r="G46" s="1100"/>
      <c r="H46" s="1100"/>
      <c r="I46" s="1100"/>
      <c r="J46" s="1100"/>
      <c r="K46" s="1100"/>
      <c r="L46" s="1101"/>
      <c r="M46" s="38"/>
    </row>
    <row r="47" spans="1:13" ht="18" customHeight="1">
      <c r="F47" s="1095" t="s">
        <v>103</v>
      </c>
      <c r="G47" s="1095"/>
      <c r="H47" s="1095"/>
      <c r="I47" s="1095"/>
      <c r="J47" s="1095"/>
      <c r="K47" s="1095"/>
      <c r="L47" s="1095"/>
      <c r="M47" s="30" t="s">
        <v>104</v>
      </c>
    </row>
    <row r="48" spans="1:13" ht="18" customHeight="1">
      <c r="A48" s="553" t="s">
        <v>664</v>
      </c>
      <c r="D48" s="554" t="s">
        <v>663</v>
      </c>
      <c r="E48" s="2" t="s">
        <v>665</v>
      </c>
    </row>
  </sheetData>
  <mergeCells count="75">
    <mergeCell ref="B38:F38"/>
    <mergeCell ref="G38:L38"/>
    <mergeCell ref="B39:L39"/>
    <mergeCell ref="B40:F40"/>
    <mergeCell ref="G40:L40"/>
    <mergeCell ref="B35:L35"/>
    <mergeCell ref="B36:F36"/>
    <mergeCell ref="G36:L36"/>
    <mergeCell ref="B37:F37"/>
    <mergeCell ref="G37:L37"/>
    <mergeCell ref="B32:F32"/>
    <mergeCell ref="G32:L32"/>
    <mergeCell ref="B33:F33"/>
    <mergeCell ref="G33:L33"/>
    <mergeCell ref="B34:F34"/>
    <mergeCell ref="G34:L34"/>
    <mergeCell ref="G29:L29"/>
    <mergeCell ref="G30:L30"/>
    <mergeCell ref="B29:F29"/>
    <mergeCell ref="B30:F30"/>
    <mergeCell ref="B31:L31"/>
    <mergeCell ref="B13:L13"/>
    <mergeCell ref="G9:L9"/>
    <mergeCell ref="G10:L10"/>
    <mergeCell ref="G11:L11"/>
    <mergeCell ref="G12:L12"/>
    <mergeCell ref="G7:L7"/>
    <mergeCell ref="B9:F9"/>
    <mergeCell ref="B10:F10"/>
    <mergeCell ref="B12:F12"/>
    <mergeCell ref="B11:F11"/>
    <mergeCell ref="B1:D1"/>
    <mergeCell ref="F1:M1"/>
    <mergeCell ref="B18:F18"/>
    <mergeCell ref="G18:L18"/>
    <mergeCell ref="G16:L16"/>
    <mergeCell ref="G15:L15"/>
    <mergeCell ref="B15:F15"/>
    <mergeCell ref="B16:F16"/>
    <mergeCell ref="B14:F14"/>
    <mergeCell ref="G14:L14"/>
    <mergeCell ref="B17:L17"/>
    <mergeCell ref="A8:L8"/>
    <mergeCell ref="B7:F7"/>
    <mergeCell ref="E2:M2"/>
    <mergeCell ref="A5:M5"/>
    <mergeCell ref="A6:M6"/>
    <mergeCell ref="F47:L47"/>
    <mergeCell ref="B41:F41"/>
    <mergeCell ref="G41:L41"/>
    <mergeCell ref="B42:F42"/>
    <mergeCell ref="G42:L42"/>
    <mergeCell ref="B43:L43"/>
    <mergeCell ref="A46:E46"/>
    <mergeCell ref="F46:L46"/>
    <mergeCell ref="A45:E45"/>
    <mergeCell ref="F45:L45"/>
    <mergeCell ref="B19:F19"/>
    <mergeCell ref="G19:L19"/>
    <mergeCell ref="B20:F20"/>
    <mergeCell ref="B21:F21"/>
    <mergeCell ref="G21:L21"/>
    <mergeCell ref="G20:L20"/>
    <mergeCell ref="B22:L22"/>
    <mergeCell ref="B28:F28"/>
    <mergeCell ref="G28:L28"/>
    <mergeCell ref="B23:F23"/>
    <mergeCell ref="B24:F24"/>
    <mergeCell ref="B25:F25"/>
    <mergeCell ref="B27:F27"/>
    <mergeCell ref="G23:L23"/>
    <mergeCell ref="G24:L24"/>
    <mergeCell ref="G25:L25"/>
    <mergeCell ref="G27:L27"/>
    <mergeCell ref="B26:L26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workbookViewId="0">
      <selection activeCell="U16" sqref="U16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37.42578125" style="21" customWidth="1"/>
    <col min="5" max="5" width="6" style="21" customWidth="1"/>
    <col min="6" max="6" width="19.570312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9.14062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9.14062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9.14062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9.14062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9.14062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9.14062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9.14062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9.14062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9.14062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9.14062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9.14062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9.14062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9.14062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9.14062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9.14062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9.14062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9.14062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9.14062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9.14062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9.14062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9.14062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9.14062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9.14062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9.14062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9.14062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9.14062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9.14062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9.14062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9.14062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9.14062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9.14062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9.14062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9.14062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9.14062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9.14062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9.14062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9.14062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9.14062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9.14062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9.14062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9.14062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9.14062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9.14062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9.14062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9.14062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9.14062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9.14062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9.14062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9.14062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9.14062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9.14062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9.14062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9.14062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9.14062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9.14062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9.14062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9.14062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9.14062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9.14062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9.14062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9.14062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9.14062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9.14062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9.140625" style="19"/>
  </cols>
  <sheetData>
    <row r="1" spans="1:6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6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6" ht="14.25">
      <c r="A4" s="43"/>
      <c r="B4" s="44"/>
      <c r="C4" s="44"/>
      <c r="D4" s="44"/>
      <c r="E4" s="37"/>
      <c r="F4" s="37"/>
    </row>
    <row r="5" spans="1:6" ht="15.75">
      <c r="A5" s="1167" t="s">
        <v>97</v>
      </c>
      <c r="B5" s="1167"/>
      <c r="C5" s="1167"/>
      <c r="D5" s="1167"/>
      <c r="E5" s="1167"/>
      <c r="F5" s="1167"/>
    </row>
    <row r="6" spans="1:6">
      <c r="A6" s="1126" t="s">
        <v>850</v>
      </c>
      <c r="B6" s="1126"/>
      <c r="C6" s="1126"/>
      <c r="D6" s="1126"/>
      <c r="E6" s="1126"/>
      <c r="F6" s="1126"/>
    </row>
    <row r="7" spans="1:6" ht="13.5" thickBot="1">
      <c r="A7" s="1185"/>
      <c r="B7" s="1185"/>
      <c r="C7" s="1185"/>
      <c r="D7" s="1185"/>
      <c r="E7" s="1185"/>
      <c r="F7" s="1185"/>
    </row>
    <row r="8" spans="1:6" ht="26.25" thickBot="1">
      <c r="A8" s="127" t="s">
        <v>164</v>
      </c>
      <c r="B8" s="1182" t="s">
        <v>210</v>
      </c>
      <c r="C8" s="1183"/>
      <c r="D8" s="94" t="s">
        <v>211</v>
      </c>
      <c r="E8" s="138" t="s">
        <v>223</v>
      </c>
      <c r="F8" s="119" t="s">
        <v>224</v>
      </c>
    </row>
    <row r="9" spans="1:6" ht="13.5" thickBot="1">
      <c r="A9" s="57">
        <v>1</v>
      </c>
      <c r="B9" s="1186">
        <v>2</v>
      </c>
      <c r="C9" s="1187"/>
      <c r="D9" s="58">
        <v>3</v>
      </c>
      <c r="E9" s="133">
        <v>4</v>
      </c>
      <c r="F9" s="58">
        <v>5</v>
      </c>
    </row>
    <row r="10" spans="1:6">
      <c r="A10" s="147"/>
      <c r="B10" s="1241" t="s">
        <v>851</v>
      </c>
      <c r="C10" s="1242"/>
      <c r="D10" s="1243"/>
      <c r="E10" s="148">
        <v>1</v>
      </c>
      <c r="F10" s="879">
        <v>1328600</v>
      </c>
    </row>
    <row r="11" spans="1:6">
      <c r="A11" s="149"/>
      <c r="B11" s="1244" t="s">
        <v>852</v>
      </c>
      <c r="C11" s="1245"/>
      <c r="D11" s="1246"/>
      <c r="E11" s="150">
        <v>2</v>
      </c>
      <c r="F11" s="880">
        <v>1856000</v>
      </c>
    </row>
    <row r="12" spans="1:6">
      <c r="A12" s="151"/>
      <c r="B12" s="1170" t="s">
        <v>853</v>
      </c>
      <c r="C12" s="1171"/>
      <c r="D12" s="1172"/>
      <c r="E12" s="152">
        <v>3</v>
      </c>
      <c r="F12" s="881">
        <f>F18+F24+F30+F36+F42+F48+F54+F63</f>
        <v>31342400</v>
      </c>
    </row>
    <row r="13" spans="1:6">
      <c r="A13" s="151"/>
      <c r="B13" s="1170" t="s">
        <v>684</v>
      </c>
      <c r="C13" s="1171"/>
      <c r="D13" s="1172"/>
      <c r="E13" s="152"/>
      <c r="F13" s="155"/>
    </row>
    <row r="14" spans="1:6">
      <c r="A14" s="137">
        <v>1</v>
      </c>
      <c r="B14" s="1239"/>
      <c r="C14" s="1240"/>
      <c r="D14" s="153" t="s">
        <v>674</v>
      </c>
      <c r="E14" s="163"/>
      <c r="F14" s="561">
        <v>19700000</v>
      </c>
    </row>
    <row r="15" spans="1:6">
      <c r="A15" s="53">
        <v>2</v>
      </c>
      <c r="B15" s="1176"/>
      <c r="C15" s="1178"/>
      <c r="D15" s="154" t="s">
        <v>675</v>
      </c>
      <c r="E15" s="134"/>
      <c r="F15" s="562">
        <v>2859600</v>
      </c>
    </row>
    <row r="16" spans="1:6">
      <c r="A16" s="132" t="s">
        <v>147</v>
      </c>
      <c r="B16" s="1087" t="s">
        <v>212</v>
      </c>
      <c r="C16" s="1089"/>
      <c r="D16" s="154" t="s">
        <v>676</v>
      </c>
      <c r="E16" s="134"/>
      <c r="F16" s="562">
        <v>1307000</v>
      </c>
    </row>
    <row r="17" spans="1:23">
      <c r="A17" s="132"/>
      <c r="B17" s="1237"/>
      <c r="C17" s="1238"/>
      <c r="D17" s="154"/>
      <c r="E17" s="134"/>
      <c r="F17" s="77"/>
    </row>
    <row r="18" spans="1:23">
      <c r="A18" s="132"/>
      <c r="B18" s="1173" t="s">
        <v>213</v>
      </c>
      <c r="C18" s="1158"/>
      <c r="D18" s="1159"/>
      <c r="E18" s="134"/>
      <c r="F18" s="876">
        <f>SUM(F14:F17)</f>
        <v>23866600</v>
      </c>
      <c r="G18" s="1061"/>
      <c r="H18" s="1027"/>
      <c r="I18" s="1027"/>
      <c r="J18" s="1027"/>
      <c r="K18" s="1027"/>
      <c r="L18" s="1027"/>
      <c r="M18" s="1027"/>
      <c r="N18" s="1027"/>
      <c r="O18" s="1027"/>
      <c r="P18" s="1027"/>
      <c r="Q18" s="1027"/>
      <c r="R18" s="1027"/>
      <c r="S18" s="1027"/>
      <c r="T18" s="1027"/>
      <c r="U18" s="1027"/>
      <c r="V18" s="1027"/>
      <c r="W18" s="1027"/>
    </row>
    <row r="19" spans="1:23">
      <c r="A19" s="132"/>
      <c r="B19" s="1170" t="s">
        <v>216</v>
      </c>
      <c r="C19" s="1171"/>
      <c r="D19" s="1172"/>
      <c r="E19" s="152"/>
      <c r="F19" s="155"/>
    </row>
    <row r="20" spans="1:23">
      <c r="A20" s="137">
        <v>1</v>
      </c>
      <c r="B20" s="1239" t="s">
        <v>1144</v>
      </c>
      <c r="C20" s="1240"/>
      <c r="D20" s="153"/>
      <c r="E20" s="163"/>
      <c r="F20" s="115">
        <v>69000</v>
      </c>
    </row>
    <row r="21" spans="1:23">
      <c r="A21" s="53">
        <v>2</v>
      </c>
      <c r="B21" s="1239"/>
      <c r="C21" s="1240"/>
      <c r="D21" s="154"/>
      <c r="E21" s="134"/>
      <c r="F21" s="77"/>
    </row>
    <row r="22" spans="1:23">
      <c r="A22" s="132" t="s">
        <v>147</v>
      </c>
      <c r="B22" s="1087" t="s">
        <v>214</v>
      </c>
      <c r="C22" s="1089"/>
      <c r="D22" s="154"/>
      <c r="E22" s="134"/>
      <c r="F22" s="77"/>
    </row>
    <row r="23" spans="1:23">
      <c r="A23" s="132"/>
      <c r="B23" s="1237"/>
      <c r="C23" s="1238"/>
      <c r="D23" s="154"/>
      <c r="E23" s="134"/>
      <c r="F23" s="77"/>
    </row>
    <row r="24" spans="1:23">
      <c r="A24" s="132"/>
      <c r="B24" s="1173" t="s">
        <v>215</v>
      </c>
      <c r="C24" s="1158"/>
      <c r="D24" s="1159"/>
      <c r="E24" s="134"/>
      <c r="F24" s="876">
        <f>SUM(F20:F23)</f>
        <v>69000</v>
      </c>
    </row>
    <row r="25" spans="1:23">
      <c r="A25" s="132"/>
      <c r="B25" s="1170" t="s">
        <v>217</v>
      </c>
      <c r="C25" s="1171"/>
      <c r="D25" s="1172"/>
      <c r="E25" s="152"/>
      <c r="F25" s="155"/>
    </row>
    <row r="26" spans="1:23">
      <c r="A26" s="137">
        <v>1</v>
      </c>
      <c r="B26" s="1239"/>
      <c r="C26" s="1240"/>
      <c r="D26" s="153"/>
      <c r="E26" s="163"/>
      <c r="F26" s="115"/>
    </row>
    <row r="27" spans="1:23">
      <c r="A27" s="53">
        <v>2</v>
      </c>
      <c r="B27" s="1239"/>
      <c r="C27" s="1240"/>
      <c r="D27" s="154"/>
      <c r="E27" s="134"/>
      <c r="F27" s="77"/>
    </row>
    <row r="28" spans="1:23">
      <c r="A28" s="132" t="s">
        <v>147</v>
      </c>
      <c r="B28" s="1087" t="s">
        <v>214</v>
      </c>
      <c r="C28" s="1089"/>
      <c r="D28" s="154"/>
      <c r="E28" s="134"/>
      <c r="F28" s="77"/>
    </row>
    <row r="29" spans="1:23">
      <c r="A29" s="132"/>
      <c r="B29" s="1237"/>
      <c r="C29" s="1238"/>
      <c r="D29" s="154"/>
      <c r="E29" s="134"/>
      <c r="F29" s="77"/>
    </row>
    <row r="30" spans="1:23">
      <c r="A30" s="132"/>
      <c r="B30" s="1173" t="s">
        <v>227</v>
      </c>
      <c r="C30" s="1158"/>
      <c r="D30" s="1159"/>
      <c r="E30" s="134"/>
      <c r="F30" s="876">
        <f>SUM(F26:F29)</f>
        <v>0</v>
      </c>
    </row>
    <row r="31" spans="1:23">
      <c r="A31" s="132"/>
      <c r="B31" s="1170" t="s">
        <v>218</v>
      </c>
      <c r="C31" s="1171"/>
      <c r="D31" s="1172"/>
      <c r="E31" s="152"/>
      <c r="F31" s="155"/>
    </row>
    <row r="32" spans="1:23">
      <c r="A32" s="137">
        <v>1</v>
      </c>
      <c r="B32" s="1239" t="s">
        <v>673</v>
      </c>
      <c r="C32" s="1240"/>
      <c r="D32" s="153"/>
      <c r="E32" s="163"/>
      <c r="F32" s="115">
        <v>1200000</v>
      </c>
    </row>
    <row r="33" spans="1:6">
      <c r="A33" s="53">
        <v>2</v>
      </c>
      <c r="B33" s="1239"/>
      <c r="C33" s="1240"/>
      <c r="D33" s="154"/>
      <c r="E33" s="134"/>
      <c r="F33" s="77"/>
    </row>
    <row r="34" spans="1:6">
      <c r="A34" s="132" t="s">
        <v>147</v>
      </c>
      <c r="B34" s="1087" t="s">
        <v>214</v>
      </c>
      <c r="C34" s="1089"/>
      <c r="D34" s="154"/>
      <c r="E34" s="134"/>
      <c r="F34" s="77"/>
    </row>
    <row r="35" spans="1:6">
      <c r="A35" s="132"/>
      <c r="B35" s="1237"/>
      <c r="C35" s="1238"/>
      <c r="D35" s="154"/>
      <c r="E35" s="134"/>
      <c r="F35" s="77"/>
    </row>
    <row r="36" spans="1:6">
      <c r="A36" s="132"/>
      <c r="B36" s="1173" t="s">
        <v>215</v>
      </c>
      <c r="C36" s="1158"/>
      <c r="D36" s="1159"/>
      <c r="E36" s="134"/>
      <c r="F36" s="876">
        <f>SUM(F32:F35)</f>
        <v>1200000</v>
      </c>
    </row>
    <row r="37" spans="1:6">
      <c r="A37" s="132"/>
      <c r="B37" s="1170" t="s">
        <v>219</v>
      </c>
      <c r="C37" s="1171"/>
      <c r="D37" s="1172"/>
      <c r="E37" s="152"/>
      <c r="F37" s="155"/>
    </row>
    <row r="38" spans="1:6">
      <c r="A38" s="137">
        <v>1</v>
      </c>
      <c r="B38" s="1239"/>
      <c r="C38" s="1240"/>
      <c r="D38" s="153"/>
      <c r="E38" s="163"/>
      <c r="F38" s="115"/>
    </row>
    <row r="39" spans="1:6">
      <c r="A39" s="53">
        <v>2</v>
      </c>
      <c r="B39" s="1239"/>
      <c r="C39" s="1240"/>
      <c r="D39" s="154"/>
      <c r="E39" s="134"/>
      <c r="F39" s="77"/>
    </row>
    <row r="40" spans="1:6">
      <c r="A40" s="132" t="s">
        <v>147</v>
      </c>
      <c r="B40" s="1087" t="s">
        <v>214</v>
      </c>
      <c r="C40" s="1089"/>
      <c r="D40" s="154"/>
      <c r="E40" s="134"/>
      <c r="F40" s="77"/>
    </row>
    <row r="41" spans="1:6">
      <c r="A41" s="132"/>
      <c r="B41" s="1237"/>
      <c r="C41" s="1238"/>
      <c r="D41" s="154"/>
      <c r="E41" s="134"/>
      <c r="F41" s="77"/>
    </row>
    <row r="42" spans="1:6">
      <c r="A42" s="132"/>
      <c r="B42" s="1173" t="s">
        <v>228</v>
      </c>
      <c r="C42" s="1158"/>
      <c r="D42" s="1159"/>
      <c r="E42" s="134"/>
      <c r="F42" s="876">
        <f>SUM(F38:F41)</f>
        <v>0</v>
      </c>
    </row>
    <row r="43" spans="1:6">
      <c r="A43" s="132"/>
      <c r="B43" s="1170" t="s">
        <v>220</v>
      </c>
      <c r="C43" s="1171"/>
      <c r="D43" s="1172"/>
      <c r="E43" s="152"/>
      <c r="F43" s="155"/>
    </row>
    <row r="44" spans="1:6">
      <c r="A44" s="137">
        <v>1</v>
      </c>
      <c r="B44" s="1239"/>
      <c r="C44" s="1240"/>
      <c r="D44" s="153"/>
      <c r="E44" s="163"/>
      <c r="F44" s="115"/>
    </row>
    <row r="45" spans="1:6">
      <c r="A45" s="53">
        <v>2</v>
      </c>
      <c r="B45" s="1239"/>
      <c r="C45" s="1240"/>
      <c r="D45" s="154"/>
      <c r="E45" s="134"/>
      <c r="F45" s="77"/>
    </row>
    <row r="46" spans="1:6">
      <c r="A46" s="132" t="s">
        <v>147</v>
      </c>
      <c r="B46" s="1087" t="s">
        <v>214</v>
      </c>
      <c r="C46" s="1089"/>
      <c r="D46" s="154"/>
      <c r="E46" s="134"/>
      <c r="F46" s="77"/>
    </row>
    <row r="47" spans="1:6">
      <c r="A47" s="132"/>
      <c r="B47" s="1237"/>
      <c r="C47" s="1238"/>
      <c r="D47" s="154"/>
      <c r="E47" s="134"/>
      <c r="F47" s="77"/>
    </row>
    <row r="48" spans="1:6">
      <c r="A48" s="132"/>
      <c r="B48" s="1173" t="s">
        <v>229</v>
      </c>
      <c r="C48" s="1158"/>
      <c r="D48" s="1159"/>
      <c r="E48" s="134"/>
      <c r="F48" s="876">
        <f>SUM(F44:F47)</f>
        <v>0</v>
      </c>
    </row>
    <row r="49" spans="1:21">
      <c r="A49" s="132"/>
      <c r="B49" s="1170" t="s">
        <v>221</v>
      </c>
      <c r="C49" s="1171"/>
      <c r="D49" s="1172"/>
      <c r="E49" s="152"/>
      <c r="F49" s="155"/>
    </row>
    <row r="50" spans="1:21">
      <c r="A50" s="137">
        <v>1</v>
      </c>
      <c r="B50" s="1239"/>
      <c r="C50" s="1240"/>
      <c r="D50" s="153"/>
      <c r="E50" s="163"/>
      <c r="F50" s="115"/>
    </row>
    <row r="51" spans="1:21">
      <c r="A51" s="53">
        <v>2</v>
      </c>
      <c r="B51" s="1239"/>
      <c r="C51" s="1240"/>
      <c r="D51" s="154"/>
      <c r="E51" s="134"/>
      <c r="F51" s="77"/>
    </row>
    <row r="52" spans="1:21">
      <c r="A52" s="132" t="s">
        <v>147</v>
      </c>
      <c r="B52" s="1087" t="s">
        <v>214</v>
      </c>
      <c r="C52" s="1089"/>
      <c r="D52" s="154"/>
      <c r="E52" s="134"/>
      <c r="F52" s="77"/>
    </row>
    <row r="53" spans="1:21">
      <c r="A53" s="132"/>
      <c r="B53" s="1237"/>
      <c r="C53" s="1238"/>
      <c r="D53" s="154"/>
      <c r="E53" s="134"/>
      <c r="F53" s="77"/>
    </row>
    <row r="54" spans="1:21">
      <c r="A54" s="132"/>
      <c r="B54" s="1173" t="s">
        <v>230</v>
      </c>
      <c r="C54" s="1158"/>
      <c r="D54" s="1159"/>
      <c r="E54" s="134"/>
      <c r="F54" s="876">
        <f>SUM(F50:F53)</f>
        <v>0</v>
      </c>
    </row>
    <row r="55" spans="1:21">
      <c r="A55" s="132"/>
      <c r="B55" s="1170" t="s">
        <v>222</v>
      </c>
      <c r="C55" s="1171"/>
      <c r="D55" s="1172"/>
      <c r="E55" s="152"/>
      <c r="F55" s="155"/>
    </row>
    <row r="56" spans="1:21">
      <c r="A56" s="137">
        <v>1</v>
      </c>
      <c r="B56" s="1239" t="s">
        <v>677</v>
      </c>
      <c r="C56" s="1240"/>
      <c r="D56" s="153"/>
      <c r="E56" s="163"/>
      <c r="F56" s="387">
        <v>695700</v>
      </c>
    </row>
    <row r="57" spans="1:21">
      <c r="A57" s="53">
        <v>2</v>
      </c>
      <c r="B57" s="1239" t="s">
        <v>678</v>
      </c>
      <c r="C57" s="1240"/>
      <c r="D57" s="153"/>
      <c r="E57" s="134"/>
      <c r="F57" s="388">
        <v>458900</v>
      </c>
    </row>
    <row r="58" spans="1:21">
      <c r="A58" s="132"/>
      <c r="B58" s="1196" t="s">
        <v>679</v>
      </c>
      <c r="C58" s="1248"/>
      <c r="D58" s="154"/>
      <c r="E58" s="134"/>
      <c r="F58" s="388">
        <v>172800</v>
      </c>
      <c r="G58" s="1061" t="s">
        <v>1170</v>
      </c>
      <c r="H58" s="1027"/>
      <c r="I58" s="1027"/>
      <c r="J58" s="1027"/>
      <c r="K58" s="1027"/>
      <c r="L58" s="1027"/>
      <c r="M58" s="1027"/>
      <c r="N58" s="1027"/>
      <c r="O58" s="1027"/>
      <c r="P58" s="1027"/>
      <c r="Q58" s="1027"/>
      <c r="R58" s="1027"/>
      <c r="S58" s="1027"/>
      <c r="T58" s="1027"/>
      <c r="U58" s="1027"/>
    </row>
    <row r="59" spans="1:21">
      <c r="A59" s="132"/>
      <c r="B59" s="1196" t="s">
        <v>680</v>
      </c>
      <c r="C59" s="1248"/>
      <c r="D59" s="154"/>
      <c r="E59" s="134"/>
      <c r="F59" s="388">
        <v>746400</v>
      </c>
    </row>
    <row r="60" spans="1:21">
      <c r="A60" s="132"/>
      <c r="B60" s="1196" t="s">
        <v>681</v>
      </c>
      <c r="C60" s="1248"/>
      <c r="D60" s="154"/>
      <c r="E60" s="134"/>
      <c r="F60" s="388">
        <v>3600000</v>
      </c>
    </row>
    <row r="61" spans="1:21">
      <c r="A61" s="132"/>
      <c r="B61" s="1196" t="s">
        <v>682</v>
      </c>
      <c r="C61" s="1248"/>
      <c r="D61" s="154"/>
      <c r="E61" s="134"/>
      <c r="F61" s="388">
        <v>60000</v>
      </c>
    </row>
    <row r="62" spans="1:21">
      <c r="A62" s="132"/>
      <c r="B62" s="1196" t="s">
        <v>683</v>
      </c>
      <c r="C62" s="1247"/>
      <c r="D62" s="1248"/>
      <c r="E62" s="134"/>
      <c r="F62" s="388">
        <v>473000</v>
      </c>
    </row>
    <row r="63" spans="1:21">
      <c r="A63" s="132"/>
      <c r="B63" s="1173" t="s">
        <v>231</v>
      </c>
      <c r="C63" s="1158"/>
      <c r="D63" s="1159"/>
      <c r="E63" s="134"/>
      <c r="F63" s="876">
        <f>SUM(F56:F62)</f>
        <v>6206800</v>
      </c>
    </row>
    <row r="64" spans="1:21">
      <c r="A64" s="132"/>
      <c r="B64" s="1170" t="s">
        <v>854</v>
      </c>
      <c r="C64" s="1171"/>
      <c r="D64" s="1172"/>
      <c r="E64" s="158">
        <v>4</v>
      </c>
      <c r="F64" s="877">
        <f>F69</f>
        <v>14130058</v>
      </c>
    </row>
    <row r="65" spans="1:21" ht="13.5">
      <c r="A65" s="137">
        <v>1</v>
      </c>
      <c r="B65" s="1196" t="s">
        <v>650</v>
      </c>
      <c r="C65" s="1247"/>
      <c r="D65" s="1248"/>
      <c r="E65" s="157"/>
      <c r="F65" s="304">
        <f>'220.00.016 IV Зарплата'!G19</f>
        <v>13630058</v>
      </c>
    </row>
    <row r="66" spans="1:21">
      <c r="A66" s="53">
        <v>2</v>
      </c>
      <c r="B66" s="1196" t="s">
        <v>225</v>
      </c>
      <c r="C66" s="1247"/>
      <c r="D66" s="1248"/>
      <c r="E66" s="157"/>
      <c r="F66" s="304"/>
    </row>
    <row r="67" spans="1:21">
      <c r="A67" s="132" t="s">
        <v>147</v>
      </c>
      <c r="B67" s="1087" t="s">
        <v>226</v>
      </c>
      <c r="C67" s="1088"/>
      <c r="D67" s="1089"/>
      <c r="E67" s="157"/>
      <c r="F67" s="304"/>
    </row>
    <row r="68" spans="1:21" ht="13.5">
      <c r="A68" s="132"/>
      <c r="B68" s="1196" t="s">
        <v>855</v>
      </c>
      <c r="C68" s="1247"/>
      <c r="D68" s="1248"/>
      <c r="E68" s="157"/>
      <c r="F68" s="304">
        <f>'220.00.016 IV ГПХ'!E15</f>
        <v>500000</v>
      </c>
    </row>
    <row r="69" spans="1:21">
      <c r="A69" s="132"/>
      <c r="B69" s="1173" t="s">
        <v>856</v>
      </c>
      <c r="C69" s="1158"/>
      <c r="D69" s="1159"/>
      <c r="E69" s="134"/>
      <c r="F69" s="388">
        <f>SUM(F65:F68)</f>
        <v>14130058</v>
      </c>
    </row>
    <row r="70" spans="1:21">
      <c r="A70" s="132"/>
      <c r="B70" s="1170" t="s">
        <v>857</v>
      </c>
      <c r="C70" s="1171"/>
      <c r="D70" s="1172"/>
      <c r="E70" s="159">
        <v>5</v>
      </c>
      <c r="F70" s="878">
        <f>F75</f>
        <v>0</v>
      </c>
      <c r="G70" s="1235" t="s">
        <v>685</v>
      </c>
      <c r="H70" s="1236"/>
      <c r="I70" s="1236"/>
      <c r="J70" s="1236"/>
      <c r="K70" s="1236"/>
      <c r="L70" s="1236"/>
      <c r="M70" s="1236"/>
      <c r="N70" s="1236"/>
      <c r="O70" s="1236"/>
      <c r="P70" s="1236"/>
      <c r="Q70" s="1236"/>
      <c r="R70" s="1236"/>
      <c r="S70" s="1236"/>
      <c r="T70" s="1236"/>
      <c r="U70" s="1236"/>
    </row>
    <row r="71" spans="1:21">
      <c r="A71" s="137">
        <v>1</v>
      </c>
      <c r="B71" s="1239"/>
      <c r="C71" s="1240"/>
      <c r="D71" s="153"/>
      <c r="E71" s="163"/>
      <c r="F71" s="115"/>
    </row>
    <row r="72" spans="1:21">
      <c r="A72" s="53">
        <v>2</v>
      </c>
      <c r="B72" s="1239"/>
      <c r="C72" s="1240"/>
      <c r="D72" s="153"/>
      <c r="E72" s="134"/>
      <c r="F72" s="77"/>
    </row>
    <row r="73" spans="1:21">
      <c r="A73" s="132" t="s">
        <v>147</v>
      </c>
      <c r="B73" s="1087" t="s">
        <v>214</v>
      </c>
      <c r="C73" s="1089"/>
      <c r="D73" s="154"/>
      <c r="E73" s="134"/>
      <c r="F73" s="77"/>
    </row>
    <row r="74" spans="1:21">
      <c r="A74" s="132"/>
      <c r="B74" s="1237"/>
      <c r="C74" s="1238"/>
      <c r="D74" s="154"/>
      <c r="E74" s="134"/>
      <c r="F74" s="77"/>
    </row>
    <row r="75" spans="1:21">
      <c r="A75" s="132"/>
      <c r="B75" s="1173" t="s">
        <v>858</v>
      </c>
      <c r="C75" s="1158"/>
      <c r="D75" s="1159"/>
      <c r="E75" s="134"/>
      <c r="F75" s="388">
        <f>SUM(F71:F74)</f>
        <v>0</v>
      </c>
      <c r="G75" s="1251"/>
      <c r="H75" s="1123"/>
      <c r="I75" s="1123"/>
      <c r="J75" s="1123"/>
      <c r="K75" s="1123"/>
      <c r="L75" s="1123"/>
      <c r="M75" s="1123"/>
      <c r="N75" s="1123"/>
      <c r="O75" s="1123"/>
      <c r="P75" s="1123"/>
      <c r="Q75" s="1123"/>
      <c r="R75" s="1123"/>
      <c r="S75" s="1123"/>
      <c r="T75" s="1123"/>
      <c r="U75" s="1123"/>
    </row>
    <row r="76" spans="1:21">
      <c r="A76" s="132"/>
      <c r="B76" s="1170" t="s">
        <v>549</v>
      </c>
      <c r="C76" s="1171"/>
      <c r="D76" s="1172"/>
      <c r="E76" s="159">
        <v>6</v>
      </c>
      <c r="F76" s="878">
        <f>F81</f>
        <v>0</v>
      </c>
      <c r="G76" s="1235" t="s">
        <v>685</v>
      </c>
      <c r="H76" s="1236"/>
      <c r="I76" s="1236"/>
      <c r="J76" s="1236"/>
      <c r="K76" s="1236"/>
      <c r="L76" s="1236"/>
      <c r="M76" s="1236"/>
      <c r="N76" s="1236"/>
      <c r="O76" s="1236"/>
      <c r="P76" s="1236"/>
      <c r="Q76" s="1236"/>
      <c r="R76" s="1236"/>
      <c r="S76" s="1236"/>
      <c r="T76" s="1236"/>
      <c r="U76" s="1236"/>
    </row>
    <row r="77" spans="1:21">
      <c r="A77" s="137">
        <v>1</v>
      </c>
      <c r="B77" s="1239"/>
      <c r="C77" s="1240"/>
      <c r="D77" s="153"/>
      <c r="E77" s="163"/>
      <c r="F77" s="115"/>
    </row>
    <row r="78" spans="1:21">
      <c r="A78" s="53">
        <v>2</v>
      </c>
      <c r="B78" s="1239"/>
      <c r="C78" s="1240"/>
      <c r="D78" s="153"/>
      <c r="E78" s="134"/>
      <c r="F78" s="77"/>
    </row>
    <row r="79" spans="1:21">
      <c r="A79" s="132" t="s">
        <v>147</v>
      </c>
      <c r="B79" s="1087" t="s">
        <v>214</v>
      </c>
      <c r="C79" s="1089"/>
      <c r="D79" s="154"/>
      <c r="E79" s="134"/>
      <c r="F79" s="77"/>
    </row>
    <row r="80" spans="1:21">
      <c r="A80" s="132"/>
      <c r="B80" s="1237"/>
      <c r="C80" s="1238"/>
      <c r="D80" s="154"/>
      <c r="E80" s="134"/>
      <c r="F80" s="77"/>
    </row>
    <row r="81" spans="1:21">
      <c r="A81" s="132"/>
      <c r="B81" s="1173" t="s">
        <v>859</v>
      </c>
      <c r="C81" s="1158"/>
      <c r="D81" s="1159"/>
      <c r="E81" s="134"/>
      <c r="F81" s="388">
        <f>SUM(F77:F80)</f>
        <v>0</v>
      </c>
      <c r="G81" s="1251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</row>
    <row r="82" spans="1:21">
      <c r="A82" s="132"/>
      <c r="B82" s="1170" t="s">
        <v>860</v>
      </c>
      <c r="C82" s="1171"/>
      <c r="D82" s="1172"/>
      <c r="E82" s="159">
        <v>7</v>
      </c>
      <c r="F82" s="878">
        <f>F87</f>
        <v>0</v>
      </c>
      <c r="G82" s="1235" t="s">
        <v>685</v>
      </c>
      <c r="H82" s="1236"/>
      <c r="I82" s="1236"/>
      <c r="J82" s="1236"/>
      <c r="K82" s="1236"/>
      <c r="L82" s="1236"/>
      <c r="M82" s="1236"/>
      <c r="N82" s="1236"/>
      <c r="O82" s="1236"/>
      <c r="P82" s="1236"/>
      <c r="Q82" s="1236"/>
      <c r="R82" s="1236"/>
      <c r="S82" s="1236"/>
      <c r="T82" s="1236"/>
      <c r="U82" s="1236"/>
    </row>
    <row r="83" spans="1:21">
      <c r="A83" s="137">
        <v>1</v>
      </c>
      <c r="B83" s="1239"/>
      <c r="C83" s="1240"/>
      <c r="D83" s="153"/>
      <c r="E83" s="163"/>
      <c r="F83" s="115"/>
    </row>
    <row r="84" spans="1:21">
      <c r="A84" s="53">
        <v>2</v>
      </c>
      <c r="B84" s="1239"/>
      <c r="C84" s="1240"/>
      <c r="D84" s="153"/>
      <c r="E84" s="134"/>
      <c r="F84" s="77"/>
    </row>
    <row r="85" spans="1:21">
      <c r="A85" s="132" t="s">
        <v>147</v>
      </c>
      <c r="B85" s="1087" t="s">
        <v>214</v>
      </c>
      <c r="C85" s="1089"/>
      <c r="D85" s="154"/>
      <c r="E85" s="134"/>
      <c r="F85" s="77"/>
    </row>
    <row r="86" spans="1:21">
      <c r="A86" s="132"/>
      <c r="B86" s="1237"/>
      <c r="C86" s="1238"/>
      <c r="D86" s="154"/>
      <c r="E86" s="134"/>
      <c r="F86" s="77"/>
    </row>
    <row r="87" spans="1:21">
      <c r="A87" s="132"/>
      <c r="B87" s="1173" t="s">
        <v>861</v>
      </c>
      <c r="C87" s="1158"/>
      <c r="D87" s="1159"/>
      <c r="E87" s="134"/>
      <c r="F87" s="388">
        <f>SUM(F83:F86)</f>
        <v>0</v>
      </c>
      <c r="G87" s="1251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</row>
    <row r="88" spans="1:21">
      <c r="A88" s="132"/>
      <c r="B88" s="1170" t="s">
        <v>862</v>
      </c>
      <c r="C88" s="1171"/>
      <c r="D88" s="1172"/>
      <c r="E88" s="159">
        <v>8</v>
      </c>
      <c r="F88" s="878">
        <f>F93</f>
        <v>0</v>
      </c>
      <c r="G88" s="1235" t="s">
        <v>685</v>
      </c>
      <c r="H88" s="1236"/>
      <c r="I88" s="1236"/>
      <c r="J88" s="1236"/>
      <c r="K88" s="1236"/>
      <c r="L88" s="1236"/>
      <c r="M88" s="1236"/>
      <c r="N88" s="1236"/>
      <c r="O88" s="1236"/>
      <c r="P88" s="1236"/>
      <c r="Q88" s="1236"/>
      <c r="R88" s="1236"/>
      <c r="S88" s="1236"/>
      <c r="T88" s="1236"/>
      <c r="U88" s="1236"/>
    </row>
    <row r="89" spans="1:21">
      <c r="A89" s="137">
        <v>1</v>
      </c>
      <c r="B89" s="1239"/>
      <c r="C89" s="1240"/>
      <c r="D89" s="153"/>
      <c r="E89" s="163"/>
      <c r="F89" s="115"/>
    </row>
    <row r="90" spans="1:21">
      <c r="A90" s="53">
        <v>2</v>
      </c>
      <c r="B90" s="1239"/>
      <c r="C90" s="1240"/>
      <c r="D90" s="153"/>
      <c r="E90" s="134"/>
      <c r="F90" s="77"/>
    </row>
    <row r="91" spans="1:21">
      <c r="A91" s="132" t="s">
        <v>147</v>
      </c>
      <c r="B91" s="1087" t="s">
        <v>214</v>
      </c>
      <c r="C91" s="1089"/>
      <c r="D91" s="154"/>
      <c r="E91" s="134"/>
      <c r="F91" s="77"/>
    </row>
    <row r="92" spans="1:21">
      <c r="A92" s="132"/>
      <c r="B92" s="1237"/>
      <c r="C92" s="1238"/>
      <c r="D92" s="154"/>
      <c r="E92" s="134"/>
      <c r="F92" s="77"/>
    </row>
    <row r="93" spans="1:21">
      <c r="A93" s="132"/>
      <c r="B93" s="1173" t="s">
        <v>863</v>
      </c>
      <c r="C93" s="1158"/>
      <c r="D93" s="1159"/>
      <c r="E93" s="134"/>
      <c r="F93" s="388">
        <f>SUM(F89:F92)</f>
        <v>0</v>
      </c>
      <c r="G93" s="1251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</row>
    <row r="94" spans="1:21">
      <c r="A94" s="132"/>
      <c r="B94" s="1170" t="s">
        <v>864</v>
      </c>
      <c r="C94" s="1171"/>
      <c r="D94" s="1172"/>
      <c r="E94" s="159">
        <v>9</v>
      </c>
      <c r="F94" s="878">
        <f>F99</f>
        <v>0</v>
      </c>
      <c r="G94" s="1235" t="s">
        <v>685</v>
      </c>
      <c r="H94" s="1236"/>
      <c r="I94" s="1236"/>
      <c r="J94" s="1236"/>
      <c r="K94" s="1236"/>
      <c r="L94" s="1236"/>
      <c r="M94" s="1236"/>
      <c r="N94" s="1236"/>
      <c r="O94" s="1236"/>
      <c r="P94" s="1236"/>
      <c r="Q94" s="1236"/>
      <c r="R94" s="1236"/>
      <c r="S94" s="1236"/>
      <c r="T94" s="1236"/>
      <c r="U94" s="1236"/>
    </row>
    <row r="95" spans="1:21">
      <c r="A95" s="137">
        <v>1</v>
      </c>
      <c r="B95" s="1239"/>
      <c r="C95" s="1240"/>
      <c r="D95" s="153"/>
      <c r="E95" s="163"/>
      <c r="F95" s="115"/>
    </row>
    <row r="96" spans="1:21">
      <c r="A96" s="53">
        <v>2</v>
      </c>
      <c r="B96" s="1239"/>
      <c r="C96" s="1240"/>
      <c r="D96" s="153"/>
      <c r="E96" s="134"/>
      <c r="F96" s="77"/>
    </row>
    <row r="97" spans="1:21">
      <c r="A97" s="132" t="s">
        <v>147</v>
      </c>
      <c r="B97" s="1087" t="s">
        <v>214</v>
      </c>
      <c r="C97" s="1089"/>
      <c r="D97" s="154"/>
      <c r="E97" s="134"/>
      <c r="F97" s="77"/>
    </row>
    <row r="98" spans="1:21">
      <c r="A98" s="132"/>
      <c r="B98" s="1237"/>
      <c r="C98" s="1238"/>
      <c r="D98" s="154"/>
      <c r="E98" s="134"/>
      <c r="F98" s="77"/>
    </row>
    <row r="99" spans="1:21" ht="13.5" thickBot="1">
      <c r="A99" s="132"/>
      <c r="B99" s="1173" t="s">
        <v>865</v>
      </c>
      <c r="C99" s="1158"/>
      <c r="D99" s="1159"/>
      <c r="E99" s="134"/>
      <c r="F99" s="388">
        <f>SUM(F95:F98)</f>
        <v>0</v>
      </c>
      <c r="G99" s="1251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</row>
    <row r="100" spans="1:21" ht="16.5" thickBot="1">
      <c r="A100" s="54"/>
      <c r="B100" s="1249" t="s">
        <v>866</v>
      </c>
      <c r="C100" s="1250"/>
      <c r="D100" s="1250"/>
      <c r="E100" s="160">
        <v>10</v>
      </c>
      <c r="F100" s="156">
        <f>F10-F11+F12+F64+F70-F76-F82-F88-F94</f>
        <v>44945058</v>
      </c>
    </row>
    <row r="102" spans="1:21">
      <c r="B102" s="64"/>
      <c r="C102" s="25"/>
      <c r="D102" s="25"/>
    </row>
    <row r="103" spans="1:21">
      <c r="C103" s="21" t="s">
        <v>103</v>
      </c>
      <c r="D103" s="21" t="s">
        <v>156</v>
      </c>
    </row>
  </sheetData>
  <mergeCells count="111">
    <mergeCell ref="G81:U81"/>
    <mergeCell ref="G87:U87"/>
    <mergeCell ref="G93:U93"/>
    <mergeCell ref="G99:U99"/>
    <mergeCell ref="G18:W18"/>
    <mergeCell ref="G58:U58"/>
    <mergeCell ref="B61:C61"/>
    <mergeCell ref="B62:D62"/>
    <mergeCell ref="G75:U75"/>
    <mergeCell ref="B40:C40"/>
    <mergeCell ref="B39:C39"/>
    <mergeCell ref="B34:C34"/>
    <mergeCell ref="B35:C35"/>
    <mergeCell ref="B36:D36"/>
    <mergeCell ref="B38:C38"/>
    <mergeCell ref="B37:D37"/>
    <mergeCell ref="B51:C51"/>
    <mergeCell ref="B52:C52"/>
    <mergeCell ref="B53:C53"/>
    <mergeCell ref="B54:D54"/>
    <mergeCell ref="B47:C47"/>
    <mergeCell ref="B48:D48"/>
    <mergeCell ref="B49:D49"/>
    <mergeCell ref="B50:C50"/>
    <mergeCell ref="D1:F1"/>
    <mergeCell ref="B26:C26"/>
    <mergeCell ref="B100:D100"/>
    <mergeCell ref="B2:C2"/>
    <mergeCell ref="E2:F2"/>
    <mergeCell ref="A5:F5"/>
    <mergeCell ref="A6:F6"/>
    <mergeCell ref="A7:F7"/>
    <mergeCell ref="B8:C8"/>
    <mergeCell ref="B9:C9"/>
    <mergeCell ref="B14:C14"/>
    <mergeCell ref="B31:D31"/>
    <mergeCell ref="B32:C32"/>
    <mergeCell ref="B33:C33"/>
    <mergeCell ref="B27:C27"/>
    <mergeCell ref="B28:C28"/>
    <mergeCell ref="B29:C29"/>
    <mergeCell ref="B43:D43"/>
    <mergeCell ref="B44:C44"/>
    <mergeCell ref="B45:C45"/>
    <mergeCell ref="B46:C46"/>
    <mergeCell ref="B30:D30"/>
    <mergeCell ref="B42:D42"/>
    <mergeCell ref="B41:C41"/>
    <mergeCell ref="B63:D63"/>
    <mergeCell ref="B64:D64"/>
    <mergeCell ref="B65:D65"/>
    <mergeCell ref="B55:D55"/>
    <mergeCell ref="B56:C56"/>
    <mergeCell ref="B57:C57"/>
    <mergeCell ref="B58:C58"/>
    <mergeCell ref="B59:C59"/>
    <mergeCell ref="B70:D70"/>
    <mergeCell ref="B60:C60"/>
    <mergeCell ref="B73:C73"/>
    <mergeCell ref="B66:D66"/>
    <mergeCell ref="B67:D67"/>
    <mergeCell ref="B69:D69"/>
    <mergeCell ref="B68:D68"/>
    <mergeCell ref="B81:D81"/>
    <mergeCell ref="B74:C74"/>
    <mergeCell ref="B75:D75"/>
    <mergeCell ref="B76:D76"/>
    <mergeCell ref="B77:C77"/>
    <mergeCell ref="B97:C97"/>
    <mergeCell ref="B98:C98"/>
    <mergeCell ref="B99:D99"/>
    <mergeCell ref="B94:D94"/>
    <mergeCell ref="B95:C95"/>
    <mergeCell ref="B96:C96"/>
    <mergeCell ref="B90:C90"/>
    <mergeCell ref="B91:C91"/>
    <mergeCell ref="B92:C92"/>
    <mergeCell ref="B93:D93"/>
    <mergeCell ref="B15:C15"/>
    <mergeCell ref="B16:C16"/>
    <mergeCell ref="B10:D10"/>
    <mergeCell ref="B11:D11"/>
    <mergeCell ref="B12:D12"/>
    <mergeCell ref="B13:D13"/>
    <mergeCell ref="B22:C22"/>
    <mergeCell ref="B23:C23"/>
    <mergeCell ref="B24:D24"/>
    <mergeCell ref="G70:U70"/>
    <mergeCell ref="G76:U76"/>
    <mergeCell ref="G82:U82"/>
    <mergeCell ref="G88:U88"/>
    <mergeCell ref="G94:U94"/>
    <mergeCell ref="B25:D25"/>
    <mergeCell ref="B17:C17"/>
    <mergeCell ref="B18:D18"/>
    <mergeCell ref="B19:D19"/>
    <mergeCell ref="B20:C20"/>
    <mergeCell ref="B21:C21"/>
    <mergeCell ref="B86:C86"/>
    <mergeCell ref="B87:D87"/>
    <mergeCell ref="B88:D88"/>
    <mergeCell ref="B89:C89"/>
    <mergeCell ref="B82:D82"/>
    <mergeCell ref="B83:C83"/>
    <mergeCell ref="B84:C84"/>
    <mergeCell ref="B85:C85"/>
    <mergeCell ref="B78:C78"/>
    <mergeCell ref="B79:C79"/>
    <mergeCell ref="B80:C80"/>
    <mergeCell ref="B71:C71"/>
    <mergeCell ref="B72:C7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S19" activeCellId="1" sqref="P30 S19"/>
    </sheetView>
  </sheetViews>
  <sheetFormatPr defaultRowHeight="15"/>
  <cols>
    <col min="1" max="1" width="5.42578125" customWidth="1"/>
    <col min="2" max="2" width="29.5703125" customWidth="1"/>
    <col min="3" max="3" width="12.42578125" customWidth="1"/>
    <col min="4" max="5" width="9.140625" bestFit="1" customWidth="1"/>
    <col min="6" max="6" width="9" bestFit="1" customWidth="1"/>
    <col min="7" max="7" width="11.85546875" customWidth="1"/>
    <col min="8" max="9" width="9" bestFit="1" customWidth="1"/>
    <col min="10" max="10" width="10.42578125" customWidth="1"/>
    <col min="11" max="11" width="10.140625" customWidth="1"/>
    <col min="12" max="12" width="10.140625" bestFit="1" customWidth="1"/>
    <col min="13" max="13" width="11.42578125" customWidth="1"/>
    <col min="14" max="14" width="10.140625" customWidth="1"/>
    <col min="15" max="15" width="12.28515625" customWidth="1"/>
    <col min="16" max="16" width="8.5703125" customWidth="1"/>
    <col min="17" max="17" width="12.140625" customWidth="1"/>
    <col min="18" max="18" width="12.28515625" customWidth="1"/>
    <col min="19" max="19" width="9" bestFit="1" customWidth="1"/>
    <col min="248" max="248" width="5.42578125" customWidth="1"/>
    <col min="249" max="249" width="34.42578125" customWidth="1"/>
    <col min="250" max="250" width="18.85546875" customWidth="1"/>
    <col min="251" max="251" width="7.5703125" customWidth="1"/>
    <col min="252" max="252" width="8.7109375" customWidth="1"/>
    <col min="253" max="253" width="8" customWidth="1"/>
    <col min="254" max="254" width="5.28515625" customWidth="1"/>
    <col min="255" max="255" width="5.5703125" customWidth="1"/>
    <col min="256" max="256" width="10.5703125" customWidth="1"/>
    <col min="260" max="260" width="10.7109375" customWidth="1"/>
    <col min="269" max="269" width="10.140625" customWidth="1"/>
    <col min="270" max="270" width="8.7109375" customWidth="1"/>
    <col min="271" max="271" width="10.140625" customWidth="1"/>
    <col min="272" max="272" width="8.5703125" customWidth="1"/>
    <col min="273" max="273" width="12.140625" customWidth="1"/>
    <col min="504" max="504" width="5.42578125" customWidth="1"/>
    <col min="505" max="505" width="34.42578125" customWidth="1"/>
    <col min="506" max="506" width="18.85546875" customWidth="1"/>
    <col min="507" max="507" width="7.5703125" customWidth="1"/>
    <col min="508" max="508" width="8.7109375" customWidth="1"/>
    <col min="509" max="509" width="8" customWidth="1"/>
    <col min="510" max="510" width="5.28515625" customWidth="1"/>
    <col min="511" max="511" width="5.5703125" customWidth="1"/>
    <col min="512" max="512" width="10.5703125" customWidth="1"/>
    <col min="516" max="516" width="10.7109375" customWidth="1"/>
    <col min="525" max="525" width="10.140625" customWidth="1"/>
    <col min="526" max="526" width="8.7109375" customWidth="1"/>
    <col min="527" max="527" width="10.140625" customWidth="1"/>
    <col min="528" max="528" width="8.5703125" customWidth="1"/>
    <col min="529" max="529" width="12.140625" customWidth="1"/>
    <col min="760" max="760" width="5.42578125" customWidth="1"/>
    <col min="761" max="761" width="34.42578125" customWidth="1"/>
    <col min="762" max="762" width="18.85546875" customWidth="1"/>
    <col min="763" max="763" width="7.5703125" customWidth="1"/>
    <col min="764" max="764" width="8.7109375" customWidth="1"/>
    <col min="765" max="765" width="8" customWidth="1"/>
    <col min="766" max="766" width="5.28515625" customWidth="1"/>
    <col min="767" max="767" width="5.5703125" customWidth="1"/>
    <col min="768" max="768" width="10.5703125" customWidth="1"/>
    <col min="772" max="772" width="10.7109375" customWidth="1"/>
    <col min="781" max="781" width="10.140625" customWidth="1"/>
    <col min="782" max="782" width="8.7109375" customWidth="1"/>
    <col min="783" max="783" width="10.140625" customWidth="1"/>
    <col min="784" max="784" width="8.5703125" customWidth="1"/>
    <col min="785" max="785" width="12.140625" customWidth="1"/>
    <col min="1016" max="1016" width="5.42578125" customWidth="1"/>
    <col min="1017" max="1017" width="34.42578125" customWidth="1"/>
    <col min="1018" max="1018" width="18.85546875" customWidth="1"/>
    <col min="1019" max="1019" width="7.5703125" customWidth="1"/>
    <col min="1020" max="1020" width="8.7109375" customWidth="1"/>
    <col min="1021" max="1021" width="8" customWidth="1"/>
    <col min="1022" max="1022" width="5.28515625" customWidth="1"/>
    <col min="1023" max="1023" width="5.5703125" customWidth="1"/>
    <col min="1024" max="1024" width="10.5703125" customWidth="1"/>
    <col min="1028" max="1028" width="10.7109375" customWidth="1"/>
    <col min="1037" max="1037" width="10.140625" customWidth="1"/>
    <col min="1038" max="1038" width="8.7109375" customWidth="1"/>
    <col min="1039" max="1039" width="10.140625" customWidth="1"/>
    <col min="1040" max="1040" width="8.5703125" customWidth="1"/>
    <col min="1041" max="1041" width="12.140625" customWidth="1"/>
    <col min="1272" max="1272" width="5.42578125" customWidth="1"/>
    <col min="1273" max="1273" width="34.42578125" customWidth="1"/>
    <col min="1274" max="1274" width="18.85546875" customWidth="1"/>
    <col min="1275" max="1275" width="7.5703125" customWidth="1"/>
    <col min="1276" max="1276" width="8.7109375" customWidth="1"/>
    <col min="1277" max="1277" width="8" customWidth="1"/>
    <col min="1278" max="1278" width="5.28515625" customWidth="1"/>
    <col min="1279" max="1279" width="5.5703125" customWidth="1"/>
    <col min="1280" max="1280" width="10.5703125" customWidth="1"/>
    <col min="1284" max="1284" width="10.7109375" customWidth="1"/>
    <col min="1293" max="1293" width="10.140625" customWidth="1"/>
    <col min="1294" max="1294" width="8.7109375" customWidth="1"/>
    <col min="1295" max="1295" width="10.140625" customWidth="1"/>
    <col min="1296" max="1296" width="8.5703125" customWidth="1"/>
    <col min="1297" max="1297" width="12.140625" customWidth="1"/>
    <col min="1528" max="1528" width="5.42578125" customWidth="1"/>
    <col min="1529" max="1529" width="34.42578125" customWidth="1"/>
    <col min="1530" max="1530" width="18.85546875" customWidth="1"/>
    <col min="1531" max="1531" width="7.5703125" customWidth="1"/>
    <col min="1532" max="1532" width="8.7109375" customWidth="1"/>
    <col min="1533" max="1533" width="8" customWidth="1"/>
    <col min="1534" max="1534" width="5.28515625" customWidth="1"/>
    <col min="1535" max="1535" width="5.5703125" customWidth="1"/>
    <col min="1536" max="1536" width="10.5703125" customWidth="1"/>
    <col min="1540" max="1540" width="10.7109375" customWidth="1"/>
    <col min="1549" max="1549" width="10.140625" customWidth="1"/>
    <col min="1550" max="1550" width="8.7109375" customWidth="1"/>
    <col min="1551" max="1551" width="10.140625" customWidth="1"/>
    <col min="1552" max="1552" width="8.5703125" customWidth="1"/>
    <col min="1553" max="1553" width="12.140625" customWidth="1"/>
    <col min="1784" max="1784" width="5.42578125" customWidth="1"/>
    <col min="1785" max="1785" width="34.42578125" customWidth="1"/>
    <col min="1786" max="1786" width="18.85546875" customWidth="1"/>
    <col min="1787" max="1787" width="7.5703125" customWidth="1"/>
    <col min="1788" max="1788" width="8.7109375" customWidth="1"/>
    <col min="1789" max="1789" width="8" customWidth="1"/>
    <col min="1790" max="1790" width="5.28515625" customWidth="1"/>
    <col min="1791" max="1791" width="5.5703125" customWidth="1"/>
    <col min="1792" max="1792" width="10.5703125" customWidth="1"/>
    <col min="1796" max="1796" width="10.7109375" customWidth="1"/>
    <col min="1805" max="1805" width="10.140625" customWidth="1"/>
    <col min="1806" max="1806" width="8.7109375" customWidth="1"/>
    <col min="1807" max="1807" width="10.140625" customWidth="1"/>
    <col min="1808" max="1808" width="8.5703125" customWidth="1"/>
    <col min="1809" max="1809" width="12.140625" customWidth="1"/>
    <col min="2040" max="2040" width="5.42578125" customWidth="1"/>
    <col min="2041" max="2041" width="34.42578125" customWidth="1"/>
    <col min="2042" max="2042" width="18.85546875" customWidth="1"/>
    <col min="2043" max="2043" width="7.5703125" customWidth="1"/>
    <col min="2044" max="2044" width="8.7109375" customWidth="1"/>
    <col min="2045" max="2045" width="8" customWidth="1"/>
    <col min="2046" max="2046" width="5.28515625" customWidth="1"/>
    <col min="2047" max="2047" width="5.5703125" customWidth="1"/>
    <col min="2048" max="2048" width="10.5703125" customWidth="1"/>
    <col min="2052" max="2052" width="10.7109375" customWidth="1"/>
    <col min="2061" max="2061" width="10.140625" customWidth="1"/>
    <col min="2062" max="2062" width="8.7109375" customWidth="1"/>
    <col min="2063" max="2063" width="10.140625" customWidth="1"/>
    <col min="2064" max="2064" width="8.5703125" customWidth="1"/>
    <col min="2065" max="2065" width="12.140625" customWidth="1"/>
    <col min="2296" max="2296" width="5.42578125" customWidth="1"/>
    <col min="2297" max="2297" width="34.42578125" customWidth="1"/>
    <col min="2298" max="2298" width="18.85546875" customWidth="1"/>
    <col min="2299" max="2299" width="7.5703125" customWidth="1"/>
    <col min="2300" max="2300" width="8.7109375" customWidth="1"/>
    <col min="2301" max="2301" width="8" customWidth="1"/>
    <col min="2302" max="2302" width="5.28515625" customWidth="1"/>
    <col min="2303" max="2303" width="5.5703125" customWidth="1"/>
    <col min="2304" max="2304" width="10.5703125" customWidth="1"/>
    <col min="2308" max="2308" width="10.7109375" customWidth="1"/>
    <col min="2317" max="2317" width="10.140625" customWidth="1"/>
    <col min="2318" max="2318" width="8.7109375" customWidth="1"/>
    <col min="2319" max="2319" width="10.140625" customWidth="1"/>
    <col min="2320" max="2320" width="8.5703125" customWidth="1"/>
    <col min="2321" max="2321" width="12.140625" customWidth="1"/>
    <col min="2552" max="2552" width="5.42578125" customWidth="1"/>
    <col min="2553" max="2553" width="34.42578125" customWidth="1"/>
    <col min="2554" max="2554" width="18.85546875" customWidth="1"/>
    <col min="2555" max="2555" width="7.5703125" customWidth="1"/>
    <col min="2556" max="2556" width="8.7109375" customWidth="1"/>
    <col min="2557" max="2557" width="8" customWidth="1"/>
    <col min="2558" max="2558" width="5.28515625" customWidth="1"/>
    <col min="2559" max="2559" width="5.5703125" customWidth="1"/>
    <col min="2560" max="2560" width="10.5703125" customWidth="1"/>
    <col min="2564" max="2564" width="10.7109375" customWidth="1"/>
    <col min="2573" max="2573" width="10.140625" customWidth="1"/>
    <col min="2574" max="2574" width="8.7109375" customWidth="1"/>
    <col min="2575" max="2575" width="10.140625" customWidth="1"/>
    <col min="2576" max="2576" width="8.5703125" customWidth="1"/>
    <col min="2577" max="2577" width="12.140625" customWidth="1"/>
    <col min="2808" max="2808" width="5.42578125" customWidth="1"/>
    <col min="2809" max="2809" width="34.42578125" customWidth="1"/>
    <col min="2810" max="2810" width="18.85546875" customWidth="1"/>
    <col min="2811" max="2811" width="7.5703125" customWidth="1"/>
    <col min="2812" max="2812" width="8.7109375" customWidth="1"/>
    <col min="2813" max="2813" width="8" customWidth="1"/>
    <col min="2814" max="2814" width="5.28515625" customWidth="1"/>
    <col min="2815" max="2815" width="5.5703125" customWidth="1"/>
    <col min="2816" max="2816" width="10.5703125" customWidth="1"/>
    <col min="2820" max="2820" width="10.7109375" customWidth="1"/>
    <col min="2829" max="2829" width="10.140625" customWidth="1"/>
    <col min="2830" max="2830" width="8.7109375" customWidth="1"/>
    <col min="2831" max="2831" width="10.140625" customWidth="1"/>
    <col min="2832" max="2832" width="8.5703125" customWidth="1"/>
    <col min="2833" max="2833" width="12.140625" customWidth="1"/>
    <col min="3064" max="3064" width="5.42578125" customWidth="1"/>
    <col min="3065" max="3065" width="34.42578125" customWidth="1"/>
    <col min="3066" max="3066" width="18.85546875" customWidth="1"/>
    <col min="3067" max="3067" width="7.5703125" customWidth="1"/>
    <col min="3068" max="3068" width="8.7109375" customWidth="1"/>
    <col min="3069" max="3069" width="8" customWidth="1"/>
    <col min="3070" max="3070" width="5.28515625" customWidth="1"/>
    <col min="3071" max="3071" width="5.5703125" customWidth="1"/>
    <col min="3072" max="3072" width="10.5703125" customWidth="1"/>
    <col min="3076" max="3076" width="10.7109375" customWidth="1"/>
    <col min="3085" max="3085" width="10.140625" customWidth="1"/>
    <col min="3086" max="3086" width="8.7109375" customWidth="1"/>
    <col min="3087" max="3087" width="10.140625" customWidth="1"/>
    <col min="3088" max="3088" width="8.5703125" customWidth="1"/>
    <col min="3089" max="3089" width="12.140625" customWidth="1"/>
    <col min="3320" max="3320" width="5.42578125" customWidth="1"/>
    <col min="3321" max="3321" width="34.42578125" customWidth="1"/>
    <col min="3322" max="3322" width="18.85546875" customWidth="1"/>
    <col min="3323" max="3323" width="7.5703125" customWidth="1"/>
    <col min="3324" max="3324" width="8.7109375" customWidth="1"/>
    <col min="3325" max="3325" width="8" customWidth="1"/>
    <col min="3326" max="3326" width="5.28515625" customWidth="1"/>
    <col min="3327" max="3327" width="5.5703125" customWidth="1"/>
    <col min="3328" max="3328" width="10.5703125" customWidth="1"/>
    <col min="3332" max="3332" width="10.7109375" customWidth="1"/>
    <col min="3341" max="3341" width="10.140625" customWidth="1"/>
    <col min="3342" max="3342" width="8.7109375" customWidth="1"/>
    <col min="3343" max="3343" width="10.140625" customWidth="1"/>
    <col min="3344" max="3344" width="8.5703125" customWidth="1"/>
    <col min="3345" max="3345" width="12.140625" customWidth="1"/>
    <col min="3576" max="3576" width="5.42578125" customWidth="1"/>
    <col min="3577" max="3577" width="34.42578125" customWidth="1"/>
    <col min="3578" max="3578" width="18.85546875" customWidth="1"/>
    <col min="3579" max="3579" width="7.5703125" customWidth="1"/>
    <col min="3580" max="3580" width="8.7109375" customWidth="1"/>
    <col min="3581" max="3581" width="8" customWidth="1"/>
    <col min="3582" max="3582" width="5.28515625" customWidth="1"/>
    <col min="3583" max="3583" width="5.5703125" customWidth="1"/>
    <col min="3584" max="3584" width="10.5703125" customWidth="1"/>
    <col min="3588" max="3588" width="10.7109375" customWidth="1"/>
    <col min="3597" max="3597" width="10.140625" customWidth="1"/>
    <col min="3598" max="3598" width="8.7109375" customWidth="1"/>
    <col min="3599" max="3599" width="10.140625" customWidth="1"/>
    <col min="3600" max="3600" width="8.5703125" customWidth="1"/>
    <col min="3601" max="3601" width="12.140625" customWidth="1"/>
    <col min="3832" max="3832" width="5.42578125" customWidth="1"/>
    <col min="3833" max="3833" width="34.42578125" customWidth="1"/>
    <col min="3834" max="3834" width="18.85546875" customWidth="1"/>
    <col min="3835" max="3835" width="7.5703125" customWidth="1"/>
    <col min="3836" max="3836" width="8.7109375" customWidth="1"/>
    <col min="3837" max="3837" width="8" customWidth="1"/>
    <col min="3838" max="3838" width="5.28515625" customWidth="1"/>
    <col min="3839" max="3839" width="5.5703125" customWidth="1"/>
    <col min="3840" max="3840" width="10.5703125" customWidth="1"/>
    <col min="3844" max="3844" width="10.7109375" customWidth="1"/>
    <col min="3853" max="3853" width="10.140625" customWidth="1"/>
    <col min="3854" max="3854" width="8.7109375" customWidth="1"/>
    <col min="3855" max="3855" width="10.140625" customWidth="1"/>
    <col min="3856" max="3856" width="8.5703125" customWidth="1"/>
    <col min="3857" max="3857" width="12.140625" customWidth="1"/>
    <col min="4088" max="4088" width="5.42578125" customWidth="1"/>
    <col min="4089" max="4089" width="34.42578125" customWidth="1"/>
    <col min="4090" max="4090" width="18.85546875" customWidth="1"/>
    <col min="4091" max="4091" width="7.5703125" customWidth="1"/>
    <col min="4092" max="4092" width="8.7109375" customWidth="1"/>
    <col min="4093" max="4093" width="8" customWidth="1"/>
    <col min="4094" max="4094" width="5.28515625" customWidth="1"/>
    <col min="4095" max="4095" width="5.5703125" customWidth="1"/>
    <col min="4096" max="4096" width="10.5703125" customWidth="1"/>
    <col min="4100" max="4100" width="10.7109375" customWidth="1"/>
    <col min="4109" max="4109" width="10.140625" customWidth="1"/>
    <col min="4110" max="4110" width="8.7109375" customWidth="1"/>
    <col min="4111" max="4111" width="10.140625" customWidth="1"/>
    <col min="4112" max="4112" width="8.5703125" customWidth="1"/>
    <col min="4113" max="4113" width="12.140625" customWidth="1"/>
    <col min="4344" max="4344" width="5.42578125" customWidth="1"/>
    <col min="4345" max="4345" width="34.42578125" customWidth="1"/>
    <col min="4346" max="4346" width="18.85546875" customWidth="1"/>
    <col min="4347" max="4347" width="7.5703125" customWidth="1"/>
    <col min="4348" max="4348" width="8.7109375" customWidth="1"/>
    <col min="4349" max="4349" width="8" customWidth="1"/>
    <col min="4350" max="4350" width="5.28515625" customWidth="1"/>
    <col min="4351" max="4351" width="5.5703125" customWidth="1"/>
    <col min="4352" max="4352" width="10.5703125" customWidth="1"/>
    <col min="4356" max="4356" width="10.7109375" customWidth="1"/>
    <col min="4365" max="4365" width="10.140625" customWidth="1"/>
    <col min="4366" max="4366" width="8.7109375" customWidth="1"/>
    <col min="4367" max="4367" width="10.140625" customWidth="1"/>
    <col min="4368" max="4368" width="8.5703125" customWidth="1"/>
    <col min="4369" max="4369" width="12.140625" customWidth="1"/>
    <col min="4600" max="4600" width="5.42578125" customWidth="1"/>
    <col min="4601" max="4601" width="34.42578125" customWidth="1"/>
    <col min="4602" max="4602" width="18.85546875" customWidth="1"/>
    <col min="4603" max="4603" width="7.5703125" customWidth="1"/>
    <col min="4604" max="4604" width="8.7109375" customWidth="1"/>
    <col min="4605" max="4605" width="8" customWidth="1"/>
    <col min="4606" max="4606" width="5.28515625" customWidth="1"/>
    <col min="4607" max="4607" width="5.5703125" customWidth="1"/>
    <col min="4608" max="4608" width="10.5703125" customWidth="1"/>
    <col min="4612" max="4612" width="10.7109375" customWidth="1"/>
    <col min="4621" max="4621" width="10.140625" customWidth="1"/>
    <col min="4622" max="4622" width="8.7109375" customWidth="1"/>
    <col min="4623" max="4623" width="10.140625" customWidth="1"/>
    <col min="4624" max="4624" width="8.5703125" customWidth="1"/>
    <col min="4625" max="4625" width="12.140625" customWidth="1"/>
    <col min="4856" max="4856" width="5.42578125" customWidth="1"/>
    <col min="4857" max="4857" width="34.42578125" customWidth="1"/>
    <col min="4858" max="4858" width="18.85546875" customWidth="1"/>
    <col min="4859" max="4859" width="7.5703125" customWidth="1"/>
    <col min="4860" max="4860" width="8.7109375" customWidth="1"/>
    <col min="4861" max="4861" width="8" customWidth="1"/>
    <col min="4862" max="4862" width="5.28515625" customWidth="1"/>
    <col min="4863" max="4863" width="5.5703125" customWidth="1"/>
    <col min="4864" max="4864" width="10.5703125" customWidth="1"/>
    <col min="4868" max="4868" width="10.7109375" customWidth="1"/>
    <col min="4877" max="4877" width="10.140625" customWidth="1"/>
    <col min="4878" max="4878" width="8.7109375" customWidth="1"/>
    <col min="4879" max="4879" width="10.140625" customWidth="1"/>
    <col min="4880" max="4880" width="8.5703125" customWidth="1"/>
    <col min="4881" max="4881" width="12.140625" customWidth="1"/>
    <col min="5112" max="5112" width="5.42578125" customWidth="1"/>
    <col min="5113" max="5113" width="34.42578125" customWidth="1"/>
    <col min="5114" max="5114" width="18.85546875" customWidth="1"/>
    <col min="5115" max="5115" width="7.5703125" customWidth="1"/>
    <col min="5116" max="5116" width="8.7109375" customWidth="1"/>
    <col min="5117" max="5117" width="8" customWidth="1"/>
    <col min="5118" max="5118" width="5.28515625" customWidth="1"/>
    <col min="5119" max="5119" width="5.5703125" customWidth="1"/>
    <col min="5120" max="5120" width="10.5703125" customWidth="1"/>
    <col min="5124" max="5124" width="10.7109375" customWidth="1"/>
    <col min="5133" max="5133" width="10.140625" customWidth="1"/>
    <col min="5134" max="5134" width="8.7109375" customWidth="1"/>
    <col min="5135" max="5135" width="10.140625" customWidth="1"/>
    <col min="5136" max="5136" width="8.5703125" customWidth="1"/>
    <col min="5137" max="5137" width="12.140625" customWidth="1"/>
    <col min="5368" max="5368" width="5.42578125" customWidth="1"/>
    <col min="5369" max="5369" width="34.42578125" customWidth="1"/>
    <col min="5370" max="5370" width="18.85546875" customWidth="1"/>
    <col min="5371" max="5371" width="7.5703125" customWidth="1"/>
    <col min="5372" max="5372" width="8.7109375" customWidth="1"/>
    <col min="5373" max="5373" width="8" customWidth="1"/>
    <col min="5374" max="5374" width="5.28515625" customWidth="1"/>
    <col min="5375" max="5375" width="5.5703125" customWidth="1"/>
    <col min="5376" max="5376" width="10.5703125" customWidth="1"/>
    <col min="5380" max="5380" width="10.7109375" customWidth="1"/>
    <col min="5389" max="5389" width="10.140625" customWidth="1"/>
    <col min="5390" max="5390" width="8.7109375" customWidth="1"/>
    <col min="5391" max="5391" width="10.140625" customWidth="1"/>
    <col min="5392" max="5392" width="8.5703125" customWidth="1"/>
    <col min="5393" max="5393" width="12.140625" customWidth="1"/>
    <col min="5624" max="5624" width="5.42578125" customWidth="1"/>
    <col min="5625" max="5625" width="34.42578125" customWidth="1"/>
    <col min="5626" max="5626" width="18.85546875" customWidth="1"/>
    <col min="5627" max="5627" width="7.5703125" customWidth="1"/>
    <col min="5628" max="5628" width="8.7109375" customWidth="1"/>
    <col min="5629" max="5629" width="8" customWidth="1"/>
    <col min="5630" max="5630" width="5.28515625" customWidth="1"/>
    <col min="5631" max="5631" width="5.5703125" customWidth="1"/>
    <col min="5632" max="5632" width="10.5703125" customWidth="1"/>
    <col min="5636" max="5636" width="10.7109375" customWidth="1"/>
    <col min="5645" max="5645" width="10.140625" customWidth="1"/>
    <col min="5646" max="5646" width="8.7109375" customWidth="1"/>
    <col min="5647" max="5647" width="10.140625" customWidth="1"/>
    <col min="5648" max="5648" width="8.5703125" customWidth="1"/>
    <col min="5649" max="5649" width="12.140625" customWidth="1"/>
    <col min="5880" max="5880" width="5.42578125" customWidth="1"/>
    <col min="5881" max="5881" width="34.42578125" customWidth="1"/>
    <col min="5882" max="5882" width="18.85546875" customWidth="1"/>
    <col min="5883" max="5883" width="7.5703125" customWidth="1"/>
    <col min="5884" max="5884" width="8.7109375" customWidth="1"/>
    <col min="5885" max="5885" width="8" customWidth="1"/>
    <col min="5886" max="5886" width="5.28515625" customWidth="1"/>
    <col min="5887" max="5887" width="5.5703125" customWidth="1"/>
    <col min="5888" max="5888" width="10.5703125" customWidth="1"/>
    <col min="5892" max="5892" width="10.7109375" customWidth="1"/>
    <col min="5901" max="5901" width="10.140625" customWidth="1"/>
    <col min="5902" max="5902" width="8.7109375" customWidth="1"/>
    <col min="5903" max="5903" width="10.140625" customWidth="1"/>
    <col min="5904" max="5904" width="8.5703125" customWidth="1"/>
    <col min="5905" max="5905" width="12.140625" customWidth="1"/>
    <col min="6136" max="6136" width="5.42578125" customWidth="1"/>
    <col min="6137" max="6137" width="34.42578125" customWidth="1"/>
    <col min="6138" max="6138" width="18.85546875" customWidth="1"/>
    <col min="6139" max="6139" width="7.5703125" customWidth="1"/>
    <col min="6140" max="6140" width="8.7109375" customWidth="1"/>
    <col min="6141" max="6141" width="8" customWidth="1"/>
    <col min="6142" max="6142" width="5.28515625" customWidth="1"/>
    <col min="6143" max="6143" width="5.5703125" customWidth="1"/>
    <col min="6144" max="6144" width="10.5703125" customWidth="1"/>
    <col min="6148" max="6148" width="10.7109375" customWidth="1"/>
    <col min="6157" max="6157" width="10.140625" customWidth="1"/>
    <col min="6158" max="6158" width="8.7109375" customWidth="1"/>
    <col min="6159" max="6159" width="10.140625" customWidth="1"/>
    <col min="6160" max="6160" width="8.5703125" customWidth="1"/>
    <col min="6161" max="6161" width="12.140625" customWidth="1"/>
    <col min="6392" max="6392" width="5.42578125" customWidth="1"/>
    <col min="6393" max="6393" width="34.42578125" customWidth="1"/>
    <col min="6394" max="6394" width="18.85546875" customWidth="1"/>
    <col min="6395" max="6395" width="7.5703125" customWidth="1"/>
    <col min="6396" max="6396" width="8.7109375" customWidth="1"/>
    <col min="6397" max="6397" width="8" customWidth="1"/>
    <col min="6398" max="6398" width="5.28515625" customWidth="1"/>
    <col min="6399" max="6399" width="5.5703125" customWidth="1"/>
    <col min="6400" max="6400" width="10.5703125" customWidth="1"/>
    <col min="6404" max="6404" width="10.7109375" customWidth="1"/>
    <col min="6413" max="6413" width="10.140625" customWidth="1"/>
    <col min="6414" max="6414" width="8.7109375" customWidth="1"/>
    <col min="6415" max="6415" width="10.140625" customWidth="1"/>
    <col min="6416" max="6416" width="8.5703125" customWidth="1"/>
    <col min="6417" max="6417" width="12.140625" customWidth="1"/>
    <col min="6648" max="6648" width="5.42578125" customWidth="1"/>
    <col min="6649" max="6649" width="34.42578125" customWidth="1"/>
    <col min="6650" max="6650" width="18.85546875" customWidth="1"/>
    <col min="6651" max="6651" width="7.5703125" customWidth="1"/>
    <col min="6652" max="6652" width="8.7109375" customWidth="1"/>
    <col min="6653" max="6653" width="8" customWidth="1"/>
    <col min="6654" max="6654" width="5.28515625" customWidth="1"/>
    <col min="6655" max="6655" width="5.5703125" customWidth="1"/>
    <col min="6656" max="6656" width="10.5703125" customWidth="1"/>
    <col min="6660" max="6660" width="10.7109375" customWidth="1"/>
    <col min="6669" max="6669" width="10.140625" customWidth="1"/>
    <col min="6670" max="6670" width="8.7109375" customWidth="1"/>
    <col min="6671" max="6671" width="10.140625" customWidth="1"/>
    <col min="6672" max="6672" width="8.5703125" customWidth="1"/>
    <col min="6673" max="6673" width="12.140625" customWidth="1"/>
    <col min="6904" max="6904" width="5.42578125" customWidth="1"/>
    <col min="6905" max="6905" width="34.42578125" customWidth="1"/>
    <col min="6906" max="6906" width="18.85546875" customWidth="1"/>
    <col min="6907" max="6907" width="7.5703125" customWidth="1"/>
    <col min="6908" max="6908" width="8.7109375" customWidth="1"/>
    <col min="6909" max="6909" width="8" customWidth="1"/>
    <col min="6910" max="6910" width="5.28515625" customWidth="1"/>
    <col min="6911" max="6911" width="5.5703125" customWidth="1"/>
    <col min="6912" max="6912" width="10.5703125" customWidth="1"/>
    <col min="6916" max="6916" width="10.7109375" customWidth="1"/>
    <col min="6925" max="6925" width="10.140625" customWidth="1"/>
    <col min="6926" max="6926" width="8.7109375" customWidth="1"/>
    <col min="6927" max="6927" width="10.140625" customWidth="1"/>
    <col min="6928" max="6928" width="8.5703125" customWidth="1"/>
    <col min="6929" max="6929" width="12.140625" customWidth="1"/>
    <col min="7160" max="7160" width="5.42578125" customWidth="1"/>
    <col min="7161" max="7161" width="34.42578125" customWidth="1"/>
    <col min="7162" max="7162" width="18.85546875" customWidth="1"/>
    <col min="7163" max="7163" width="7.5703125" customWidth="1"/>
    <col min="7164" max="7164" width="8.7109375" customWidth="1"/>
    <col min="7165" max="7165" width="8" customWidth="1"/>
    <col min="7166" max="7166" width="5.28515625" customWidth="1"/>
    <col min="7167" max="7167" width="5.5703125" customWidth="1"/>
    <col min="7168" max="7168" width="10.5703125" customWidth="1"/>
    <col min="7172" max="7172" width="10.7109375" customWidth="1"/>
    <col min="7181" max="7181" width="10.140625" customWidth="1"/>
    <col min="7182" max="7182" width="8.7109375" customWidth="1"/>
    <col min="7183" max="7183" width="10.140625" customWidth="1"/>
    <col min="7184" max="7184" width="8.5703125" customWidth="1"/>
    <col min="7185" max="7185" width="12.140625" customWidth="1"/>
    <col min="7416" max="7416" width="5.42578125" customWidth="1"/>
    <col min="7417" max="7417" width="34.42578125" customWidth="1"/>
    <col min="7418" max="7418" width="18.85546875" customWidth="1"/>
    <col min="7419" max="7419" width="7.5703125" customWidth="1"/>
    <col min="7420" max="7420" width="8.7109375" customWidth="1"/>
    <col min="7421" max="7421" width="8" customWidth="1"/>
    <col min="7422" max="7422" width="5.28515625" customWidth="1"/>
    <col min="7423" max="7423" width="5.5703125" customWidth="1"/>
    <col min="7424" max="7424" width="10.5703125" customWidth="1"/>
    <col min="7428" max="7428" width="10.7109375" customWidth="1"/>
    <col min="7437" max="7437" width="10.140625" customWidth="1"/>
    <col min="7438" max="7438" width="8.7109375" customWidth="1"/>
    <col min="7439" max="7439" width="10.140625" customWidth="1"/>
    <col min="7440" max="7440" width="8.5703125" customWidth="1"/>
    <col min="7441" max="7441" width="12.140625" customWidth="1"/>
    <col min="7672" max="7672" width="5.42578125" customWidth="1"/>
    <col min="7673" max="7673" width="34.42578125" customWidth="1"/>
    <col min="7674" max="7674" width="18.85546875" customWidth="1"/>
    <col min="7675" max="7675" width="7.5703125" customWidth="1"/>
    <col min="7676" max="7676" width="8.7109375" customWidth="1"/>
    <col min="7677" max="7677" width="8" customWidth="1"/>
    <col min="7678" max="7678" width="5.28515625" customWidth="1"/>
    <col min="7679" max="7679" width="5.5703125" customWidth="1"/>
    <col min="7680" max="7680" width="10.5703125" customWidth="1"/>
    <col min="7684" max="7684" width="10.7109375" customWidth="1"/>
    <col min="7693" max="7693" width="10.140625" customWidth="1"/>
    <col min="7694" max="7694" width="8.7109375" customWidth="1"/>
    <col min="7695" max="7695" width="10.140625" customWidth="1"/>
    <col min="7696" max="7696" width="8.5703125" customWidth="1"/>
    <col min="7697" max="7697" width="12.140625" customWidth="1"/>
    <col min="7928" max="7928" width="5.42578125" customWidth="1"/>
    <col min="7929" max="7929" width="34.42578125" customWidth="1"/>
    <col min="7930" max="7930" width="18.85546875" customWidth="1"/>
    <col min="7931" max="7931" width="7.5703125" customWidth="1"/>
    <col min="7932" max="7932" width="8.7109375" customWidth="1"/>
    <col min="7933" max="7933" width="8" customWidth="1"/>
    <col min="7934" max="7934" width="5.28515625" customWidth="1"/>
    <col min="7935" max="7935" width="5.5703125" customWidth="1"/>
    <col min="7936" max="7936" width="10.5703125" customWidth="1"/>
    <col min="7940" max="7940" width="10.7109375" customWidth="1"/>
    <col min="7949" max="7949" width="10.140625" customWidth="1"/>
    <col min="7950" max="7950" width="8.7109375" customWidth="1"/>
    <col min="7951" max="7951" width="10.140625" customWidth="1"/>
    <col min="7952" max="7952" width="8.5703125" customWidth="1"/>
    <col min="7953" max="7953" width="12.140625" customWidth="1"/>
    <col min="8184" max="8184" width="5.42578125" customWidth="1"/>
    <col min="8185" max="8185" width="34.42578125" customWidth="1"/>
    <col min="8186" max="8186" width="18.85546875" customWidth="1"/>
    <col min="8187" max="8187" width="7.5703125" customWidth="1"/>
    <col min="8188" max="8188" width="8.7109375" customWidth="1"/>
    <col min="8189" max="8189" width="8" customWidth="1"/>
    <col min="8190" max="8190" width="5.28515625" customWidth="1"/>
    <col min="8191" max="8191" width="5.5703125" customWidth="1"/>
    <col min="8192" max="8192" width="10.5703125" customWidth="1"/>
    <col min="8196" max="8196" width="10.7109375" customWidth="1"/>
    <col min="8205" max="8205" width="10.140625" customWidth="1"/>
    <col min="8206" max="8206" width="8.7109375" customWidth="1"/>
    <col min="8207" max="8207" width="10.140625" customWidth="1"/>
    <col min="8208" max="8208" width="8.5703125" customWidth="1"/>
    <col min="8209" max="8209" width="12.140625" customWidth="1"/>
    <col min="8440" max="8440" width="5.42578125" customWidth="1"/>
    <col min="8441" max="8441" width="34.42578125" customWidth="1"/>
    <col min="8442" max="8442" width="18.85546875" customWidth="1"/>
    <col min="8443" max="8443" width="7.5703125" customWidth="1"/>
    <col min="8444" max="8444" width="8.7109375" customWidth="1"/>
    <col min="8445" max="8445" width="8" customWidth="1"/>
    <col min="8446" max="8446" width="5.28515625" customWidth="1"/>
    <col min="8447" max="8447" width="5.5703125" customWidth="1"/>
    <col min="8448" max="8448" width="10.5703125" customWidth="1"/>
    <col min="8452" max="8452" width="10.7109375" customWidth="1"/>
    <col min="8461" max="8461" width="10.140625" customWidth="1"/>
    <col min="8462" max="8462" width="8.7109375" customWidth="1"/>
    <col min="8463" max="8463" width="10.140625" customWidth="1"/>
    <col min="8464" max="8464" width="8.5703125" customWidth="1"/>
    <col min="8465" max="8465" width="12.140625" customWidth="1"/>
    <col min="8696" max="8696" width="5.42578125" customWidth="1"/>
    <col min="8697" max="8697" width="34.42578125" customWidth="1"/>
    <col min="8698" max="8698" width="18.85546875" customWidth="1"/>
    <col min="8699" max="8699" width="7.5703125" customWidth="1"/>
    <col min="8700" max="8700" width="8.7109375" customWidth="1"/>
    <col min="8701" max="8701" width="8" customWidth="1"/>
    <col min="8702" max="8702" width="5.28515625" customWidth="1"/>
    <col min="8703" max="8703" width="5.5703125" customWidth="1"/>
    <col min="8704" max="8704" width="10.5703125" customWidth="1"/>
    <col min="8708" max="8708" width="10.7109375" customWidth="1"/>
    <col min="8717" max="8717" width="10.140625" customWidth="1"/>
    <col min="8718" max="8718" width="8.7109375" customWidth="1"/>
    <col min="8719" max="8719" width="10.140625" customWidth="1"/>
    <col min="8720" max="8720" width="8.5703125" customWidth="1"/>
    <col min="8721" max="8721" width="12.140625" customWidth="1"/>
    <col min="8952" max="8952" width="5.42578125" customWidth="1"/>
    <col min="8953" max="8953" width="34.42578125" customWidth="1"/>
    <col min="8954" max="8954" width="18.85546875" customWidth="1"/>
    <col min="8955" max="8955" width="7.5703125" customWidth="1"/>
    <col min="8956" max="8956" width="8.7109375" customWidth="1"/>
    <col min="8957" max="8957" width="8" customWidth="1"/>
    <col min="8958" max="8958" width="5.28515625" customWidth="1"/>
    <col min="8959" max="8959" width="5.5703125" customWidth="1"/>
    <col min="8960" max="8960" width="10.5703125" customWidth="1"/>
    <col min="8964" max="8964" width="10.7109375" customWidth="1"/>
    <col min="8973" max="8973" width="10.140625" customWidth="1"/>
    <col min="8974" max="8974" width="8.7109375" customWidth="1"/>
    <col min="8975" max="8975" width="10.140625" customWidth="1"/>
    <col min="8976" max="8976" width="8.5703125" customWidth="1"/>
    <col min="8977" max="8977" width="12.140625" customWidth="1"/>
    <col min="9208" max="9208" width="5.42578125" customWidth="1"/>
    <col min="9209" max="9209" width="34.42578125" customWidth="1"/>
    <col min="9210" max="9210" width="18.85546875" customWidth="1"/>
    <col min="9211" max="9211" width="7.5703125" customWidth="1"/>
    <col min="9212" max="9212" width="8.7109375" customWidth="1"/>
    <col min="9213" max="9213" width="8" customWidth="1"/>
    <col min="9214" max="9214" width="5.28515625" customWidth="1"/>
    <col min="9215" max="9215" width="5.5703125" customWidth="1"/>
    <col min="9216" max="9216" width="10.5703125" customWidth="1"/>
    <col min="9220" max="9220" width="10.7109375" customWidth="1"/>
    <col min="9229" max="9229" width="10.140625" customWidth="1"/>
    <col min="9230" max="9230" width="8.7109375" customWidth="1"/>
    <col min="9231" max="9231" width="10.140625" customWidth="1"/>
    <col min="9232" max="9232" width="8.5703125" customWidth="1"/>
    <col min="9233" max="9233" width="12.140625" customWidth="1"/>
    <col min="9464" max="9464" width="5.42578125" customWidth="1"/>
    <col min="9465" max="9465" width="34.42578125" customWidth="1"/>
    <col min="9466" max="9466" width="18.85546875" customWidth="1"/>
    <col min="9467" max="9467" width="7.5703125" customWidth="1"/>
    <col min="9468" max="9468" width="8.7109375" customWidth="1"/>
    <col min="9469" max="9469" width="8" customWidth="1"/>
    <col min="9470" max="9470" width="5.28515625" customWidth="1"/>
    <col min="9471" max="9471" width="5.5703125" customWidth="1"/>
    <col min="9472" max="9472" width="10.5703125" customWidth="1"/>
    <col min="9476" max="9476" width="10.7109375" customWidth="1"/>
    <col min="9485" max="9485" width="10.140625" customWidth="1"/>
    <col min="9486" max="9486" width="8.7109375" customWidth="1"/>
    <col min="9487" max="9487" width="10.140625" customWidth="1"/>
    <col min="9488" max="9488" width="8.5703125" customWidth="1"/>
    <col min="9489" max="9489" width="12.140625" customWidth="1"/>
    <col min="9720" max="9720" width="5.42578125" customWidth="1"/>
    <col min="9721" max="9721" width="34.42578125" customWidth="1"/>
    <col min="9722" max="9722" width="18.85546875" customWidth="1"/>
    <col min="9723" max="9723" width="7.5703125" customWidth="1"/>
    <col min="9724" max="9724" width="8.7109375" customWidth="1"/>
    <col min="9725" max="9725" width="8" customWidth="1"/>
    <col min="9726" max="9726" width="5.28515625" customWidth="1"/>
    <col min="9727" max="9727" width="5.5703125" customWidth="1"/>
    <col min="9728" max="9728" width="10.5703125" customWidth="1"/>
    <col min="9732" max="9732" width="10.7109375" customWidth="1"/>
    <col min="9741" max="9741" width="10.140625" customWidth="1"/>
    <col min="9742" max="9742" width="8.7109375" customWidth="1"/>
    <col min="9743" max="9743" width="10.140625" customWidth="1"/>
    <col min="9744" max="9744" width="8.5703125" customWidth="1"/>
    <col min="9745" max="9745" width="12.140625" customWidth="1"/>
    <col min="9976" max="9976" width="5.42578125" customWidth="1"/>
    <col min="9977" max="9977" width="34.42578125" customWidth="1"/>
    <col min="9978" max="9978" width="18.85546875" customWidth="1"/>
    <col min="9979" max="9979" width="7.5703125" customWidth="1"/>
    <col min="9980" max="9980" width="8.7109375" customWidth="1"/>
    <col min="9981" max="9981" width="8" customWidth="1"/>
    <col min="9982" max="9982" width="5.28515625" customWidth="1"/>
    <col min="9983" max="9983" width="5.5703125" customWidth="1"/>
    <col min="9984" max="9984" width="10.5703125" customWidth="1"/>
    <col min="9988" max="9988" width="10.7109375" customWidth="1"/>
    <col min="9997" max="9997" width="10.140625" customWidth="1"/>
    <col min="9998" max="9998" width="8.7109375" customWidth="1"/>
    <col min="9999" max="9999" width="10.140625" customWidth="1"/>
    <col min="10000" max="10000" width="8.5703125" customWidth="1"/>
    <col min="10001" max="10001" width="12.140625" customWidth="1"/>
    <col min="10232" max="10232" width="5.42578125" customWidth="1"/>
    <col min="10233" max="10233" width="34.42578125" customWidth="1"/>
    <col min="10234" max="10234" width="18.85546875" customWidth="1"/>
    <col min="10235" max="10235" width="7.5703125" customWidth="1"/>
    <col min="10236" max="10236" width="8.7109375" customWidth="1"/>
    <col min="10237" max="10237" width="8" customWidth="1"/>
    <col min="10238" max="10238" width="5.28515625" customWidth="1"/>
    <col min="10239" max="10239" width="5.5703125" customWidth="1"/>
    <col min="10240" max="10240" width="10.5703125" customWidth="1"/>
    <col min="10244" max="10244" width="10.7109375" customWidth="1"/>
    <col min="10253" max="10253" width="10.140625" customWidth="1"/>
    <col min="10254" max="10254" width="8.7109375" customWidth="1"/>
    <col min="10255" max="10255" width="10.140625" customWidth="1"/>
    <col min="10256" max="10256" width="8.5703125" customWidth="1"/>
    <col min="10257" max="10257" width="12.140625" customWidth="1"/>
    <col min="10488" max="10488" width="5.42578125" customWidth="1"/>
    <col min="10489" max="10489" width="34.42578125" customWidth="1"/>
    <col min="10490" max="10490" width="18.85546875" customWidth="1"/>
    <col min="10491" max="10491" width="7.5703125" customWidth="1"/>
    <col min="10492" max="10492" width="8.7109375" customWidth="1"/>
    <col min="10493" max="10493" width="8" customWidth="1"/>
    <col min="10494" max="10494" width="5.28515625" customWidth="1"/>
    <col min="10495" max="10495" width="5.5703125" customWidth="1"/>
    <col min="10496" max="10496" width="10.5703125" customWidth="1"/>
    <col min="10500" max="10500" width="10.7109375" customWidth="1"/>
    <col min="10509" max="10509" width="10.140625" customWidth="1"/>
    <col min="10510" max="10510" width="8.7109375" customWidth="1"/>
    <col min="10511" max="10511" width="10.140625" customWidth="1"/>
    <col min="10512" max="10512" width="8.5703125" customWidth="1"/>
    <col min="10513" max="10513" width="12.140625" customWidth="1"/>
    <col min="10744" max="10744" width="5.42578125" customWidth="1"/>
    <col min="10745" max="10745" width="34.42578125" customWidth="1"/>
    <col min="10746" max="10746" width="18.85546875" customWidth="1"/>
    <col min="10747" max="10747" width="7.5703125" customWidth="1"/>
    <col min="10748" max="10748" width="8.7109375" customWidth="1"/>
    <col min="10749" max="10749" width="8" customWidth="1"/>
    <col min="10750" max="10750" width="5.28515625" customWidth="1"/>
    <col min="10751" max="10751" width="5.5703125" customWidth="1"/>
    <col min="10752" max="10752" width="10.5703125" customWidth="1"/>
    <col min="10756" max="10756" width="10.7109375" customWidth="1"/>
    <col min="10765" max="10765" width="10.140625" customWidth="1"/>
    <col min="10766" max="10766" width="8.7109375" customWidth="1"/>
    <col min="10767" max="10767" width="10.140625" customWidth="1"/>
    <col min="10768" max="10768" width="8.5703125" customWidth="1"/>
    <col min="10769" max="10769" width="12.140625" customWidth="1"/>
    <col min="11000" max="11000" width="5.42578125" customWidth="1"/>
    <col min="11001" max="11001" width="34.42578125" customWidth="1"/>
    <col min="11002" max="11002" width="18.85546875" customWidth="1"/>
    <col min="11003" max="11003" width="7.5703125" customWidth="1"/>
    <col min="11004" max="11004" width="8.7109375" customWidth="1"/>
    <col min="11005" max="11005" width="8" customWidth="1"/>
    <col min="11006" max="11006" width="5.28515625" customWidth="1"/>
    <col min="11007" max="11007" width="5.5703125" customWidth="1"/>
    <col min="11008" max="11008" width="10.5703125" customWidth="1"/>
    <col min="11012" max="11012" width="10.7109375" customWidth="1"/>
    <col min="11021" max="11021" width="10.140625" customWidth="1"/>
    <col min="11022" max="11022" width="8.7109375" customWidth="1"/>
    <col min="11023" max="11023" width="10.140625" customWidth="1"/>
    <col min="11024" max="11024" width="8.5703125" customWidth="1"/>
    <col min="11025" max="11025" width="12.140625" customWidth="1"/>
    <col min="11256" max="11256" width="5.42578125" customWidth="1"/>
    <col min="11257" max="11257" width="34.42578125" customWidth="1"/>
    <col min="11258" max="11258" width="18.85546875" customWidth="1"/>
    <col min="11259" max="11259" width="7.5703125" customWidth="1"/>
    <col min="11260" max="11260" width="8.7109375" customWidth="1"/>
    <col min="11261" max="11261" width="8" customWidth="1"/>
    <col min="11262" max="11262" width="5.28515625" customWidth="1"/>
    <col min="11263" max="11263" width="5.5703125" customWidth="1"/>
    <col min="11264" max="11264" width="10.5703125" customWidth="1"/>
    <col min="11268" max="11268" width="10.7109375" customWidth="1"/>
    <col min="11277" max="11277" width="10.140625" customWidth="1"/>
    <col min="11278" max="11278" width="8.7109375" customWidth="1"/>
    <col min="11279" max="11279" width="10.140625" customWidth="1"/>
    <col min="11280" max="11280" width="8.5703125" customWidth="1"/>
    <col min="11281" max="11281" width="12.140625" customWidth="1"/>
    <col min="11512" max="11512" width="5.42578125" customWidth="1"/>
    <col min="11513" max="11513" width="34.42578125" customWidth="1"/>
    <col min="11514" max="11514" width="18.85546875" customWidth="1"/>
    <col min="11515" max="11515" width="7.5703125" customWidth="1"/>
    <col min="11516" max="11516" width="8.7109375" customWidth="1"/>
    <col min="11517" max="11517" width="8" customWidth="1"/>
    <col min="11518" max="11518" width="5.28515625" customWidth="1"/>
    <col min="11519" max="11519" width="5.5703125" customWidth="1"/>
    <col min="11520" max="11520" width="10.5703125" customWidth="1"/>
    <col min="11524" max="11524" width="10.7109375" customWidth="1"/>
    <col min="11533" max="11533" width="10.140625" customWidth="1"/>
    <col min="11534" max="11534" width="8.7109375" customWidth="1"/>
    <col min="11535" max="11535" width="10.140625" customWidth="1"/>
    <col min="11536" max="11536" width="8.5703125" customWidth="1"/>
    <col min="11537" max="11537" width="12.140625" customWidth="1"/>
    <col min="11768" max="11768" width="5.42578125" customWidth="1"/>
    <col min="11769" max="11769" width="34.42578125" customWidth="1"/>
    <col min="11770" max="11770" width="18.85546875" customWidth="1"/>
    <col min="11771" max="11771" width="7.5703125" customWidth="1"/>
    <col min="11772" max="11772" width="8.7109375" customWidth="1"/>
    <col min="11773" max="11773" width="8" customWidth="1"/>
    <col min="11774" max="11774" width="5.28515625" customWidth="1"/>
    <col min="11775" max="11775" width="5.5703125" customWidth="1"/>
    <col min="11776" max="11776" width="10.5703125" customWidth="1"/>
    <col min="11780" max="11780" width="10.7109375" customWidth="1"/>
    <col min="11789" max="11789" width="10.140625" customWidth="1"/>
    <col min="11790" max="11790" width="8.7109375" customWidth="1"/>
    <col min="11791" max="11791" width="10.140625" customWidth="1"/>
    <col min="11792" max="11792" width="8.5703125" customWidth="1"/>
    <col min="11793" max="11793" width="12.140625" customWidth="1"/>
    <col min="12024" max="12024" width="5.42578125" customWidth="1"/>
    <col min="12025" max="12025" width="34.42578125" customWidth="1"/>
    <col min="12026" max="12026" width="18.85546875" customWidth="1"/>
    <col min="12027" max="12027" width="7.5703125" customWidth="1"/>
    <col min="12028" max="12028" width="8.7109375" customWidth="1"/>
    <col min="12029" max="12029" width="8" customWidth="1"/>
    <col min="12030" max="12030" width="5.28515625" customWidth="1"/>
    <col min="12031" max="12031" width="5.5703125" customWidth="1"/>
    <col min="12032" max="12032" width="10.5703125" customWidth="1"/>
    <col min="12036" max="12036" width="10.7109375" customWidth="1"/>
    <col min="12045" max="12045" width="10.140625" customWidth="1"/>
    <col min="12046" max="12046" width="8.7109375" customWidth="1"/>
    <col min="12047" max="12047" width="10.140625" customWidth="1"/>
    <col min="12048" max="12048" width="8.5703125" customWidth="1"/>
    <col min="12049" max="12049" width="12.140625" customWidth="1"/>
    <col min="12280" max="12280" width="5.42578125" customWidth="1"/>
    <col min="12281" max="12281" width="34.42578125" customWidth="1"/>
    <col min="12282" max="12282" width="18.85546875" customWidth="1"/>
    <col min="12283" max="12283" width="7.5703125" customWidth="1"/>
    <col min="12284" max="12284" width="8.7109375" customWidth="1"/>
    <col min="12285" max="12285" width="8" customWidth="1"/>
    <col min="12286" max="12286" width="5.28515625" customWidth="1"/>
    <col min="12287" max="12287" width="5.5703125" customWidth="1"/>
    <col min="12288" max="12288" width="10.5703125" customWidth="1"/>
    <col min="12292" max="12292" width="10.7109375" customWidth="1"/>
    <col min="12301" max="12301" width="10.140625" customWidth="1"/>
    <col min="12302" max="12302" width="8.7109375" customWidth="1"/>
    <col min="12303" max="12303" width="10.140625" customWidth="1"/>
    <col min="12304" max="12304" width="8.5703125" customWidth="1"/>
    <col min="12305" max="12305" width="12.140625" customWidth="1"/>
    <col min="12536" max="12536" width="5.42578125" customWidth="1"/>
    <col min="12537" max="12537" width="34.42578125" customWidth="1"/>
    <col min="12538" max="12538" width="18.85546875" customWidth="1"/>
    <col min="12539" max="12539" width="7.5703125" customWidth="1"/>
    <col min="12540" max="12540" width="8.7109375" customWidth="1"/>
    <col min="12541" max="12541" width="8" customWidth="1"/>
    <col min="12542" max="12542" width="5.28515625" customWidth="1"/>
    <col min="12543" max="12543" width="5.5703125" customWidth="1"/>
    <col min="12544" max="12544" width="10.5703125" customWidth="1"/>
    <col min="12548" max="12548" width="10.7109375" customWidth="1"/>
    <col min="12557" max="12557" width="10.140625" customWidth="1"/>
    <col min="12558" max="12558" width="8.7109375" customWidth="1"/>
    <col min="12559" max="12559" width="10.140625" customWidth="1"/>
    <col min="12560" max="12560" width="8.5703125" customWidth="1"/>
    <col min="12561" max="12561" width="12.140625" customWidth="1"/>
    <col min="12792" max="12792" width="5.42578125" customWidth="1"/>
    <col min="12793" max="12793" width="34.42578125" customWidth="1"/>
    <col min="12794" max="12794" width="18.85546875" customWidth="1"/>
    <col min="12795" max="12795" width="7.5703125" customWidth="1"/>
    <col min="12796" max="12796" width="8.7109375" customWidth="1"/>
    <col min="12797" max="12797" width="8" customWidth="1"/>
    <col min="12798" max="12798" width="5.28515625" customWidth="1"/>
    <col min="12799" max="12799" width="5.5703125" customWidth="1"/>
    <col min="12800" max="12800" width="10.5703125" customWidth="1"/>
    <col min="12804" max="12804" width="10.7109375" customWidth="1"/>
    <col min="12813" max="12813" width="10.140625" customWidth="1"/>
    <col min="12814" max="12814" width="8.7109375" customWidth="1"/>
    <col min="12815" max="12815" width="10.140625" customWidth="1"/>
    <col min="12816" max="12816" width="8.5703125" customWidth="1"/>
    <col min="12817" max="12817" width="12.140625" customWidth="1"/>
    <col min="13048" max="13048" width="5.42578125" customWidth="1"/>
    <col min="13049" max="13049" width="34.42578125" customWidth="1"/>
    <col min="13050" max="13050" width="18.85546875" customWidth="1"/>
    <col min="13051" max="13051" width="7.5703125" customWidth="1"/>
    <col min="13052" max="13052" width="8.7109375" customWidth="1"/>
    <col min="13053" max="13053" width="8" customWidth="1"/>
    <col min="13054" max="13054" width="5.28515625" customWidth="1"/>
    <col min="13055" max="13055" width="5.5703125" customWidth="1"/>
    <col min="13056" max="13056" width="10.5703125" customWidth="1"/>
    <col min="13060" max="13060" width="10.7109375" customWidth="1"/>
    <col min="13069" max="13069" width="10.140625" customWidth="1"/>
    <col min="13070" max="13070" width="8.7109375" customWidth="1"/>
    <col min="13071" max="13071" width="10.140625" customWidth="1"/>
    <col min="13072" max="13072" width="8.5703125" customWidth="1"/>
    <col min="13073" max="13073" width="12.140625" customWidth="1"/>
    <col min="13304" max="13304" width="5.42578125" customWidth="1"/>
    <col min="13305" max="13305" width="34.42578125" customWidth="1"/>
    <col min="13306" max="13306" width="18.85546875" customWidth="1"/>
    <col min="13307" max="13307" width="7.5703125" customWidth="1"/>
    <col min="13308" max="13308" width="8.7109375" customWidth="1"/>
    <col min="13309" max="13309" width="8" customWidth="1"/>
    <col min="13310" max="13310" width="5.28515625" customWidth="1"/>
    <col min="13311" max="13311" width="5.5703125" customWidth="1"/>
    <col min="13312" max="13312" width="10.5703125" customWidth="1"/>
    <col min="13316" max="13316" width="10.7109375" customWidth="1"/>
    <col min="13325" max="13325" width="10.140625" customWidth="1"/>
    <col min="13326" max="13326" width="8.7109375" customWidth="1"/>
    <col min="13327" max="13327" width="10.140625" customWidth="1"/>
    <col min="13328" max="13328" width="8.5703125" customWidth="1"/>
    <col min="13329" max="13329" width="12.140625" customWidth="1"/>
    <col min="13560" max="13560" width="5.42578125" customWidth="1"/>
    <col min="13561" max="13561" width="34.42578125" customWidth="1"/>
    <col min="13562" max="13562" width="18.85546875" customWidth="1"/>
    <col min="13563" max="13563" width="7.5703125" customWidth="1"/>
    <col min="13564" max="13564" width="8.7109375" customWidth="1"/>
    <col min="13565" max="13565" width="8" customWidth="1"/>
    <col min="13566" max="13566" width="5.28515625" customWidth="1"/>
    <col min="13567" max="13567" width="5.5703125" customWidth="1"/>
    <col min="13568" max="13568" width="10.5703125" customWidth="1"/>
    <col min="13572" max="13572" width="10.7109375" customWidth="1"/>
    <col min="13581" max="13581" width="10.140625" customWidth="1"/>
    <col min="13582" max="13582" width="8.7109375" customWidth="1"/>
    <col min="13583" max="13583" width="10.140625" customWidth="1"/>
    <col min="13584" max="13584" width="8.5703125" customWidth="1"/>
    <col min="13585" max="13585" width="12.140625" customWidth="1"/>
    <col min="13816" max="13816" width="5.42578125" customWidth="1"/>
    <col min="13817" max="13817" width="34.42578125" customWidth="1"/>
    <col min="13818" max="13818" width="18.85546875" customWidth="1"/>
    <col min="13819" max="13819" width="7.5703125" customWidth="1"/>
    <col min="13820" max="13820" width="8.7109375" customWidth="1"/>
    <col min="13821" max="13821" width="8" customWidth="1"/>
    <col min="13822" max="13822" width="5.28515625" customWidth="1"/>
    <col min="13823" max="13823" width="5.5703125" customWidth="1"/>
    <col min="13824" max="13824" width="10.5703125" customWidth="1"/>
    <col min="13828" max="13828" width="10.7109375" customWidth="1"/>
    <col min="13837" max="13837" width="10.140625" customWidth="1"/>
    <col min="13838" max="13838" width="8.7109375" customWidth="1"/>
    <col min="13839" max="13839" width="10.140625" customWidth="1"/>
    <col min="13840" max="13840" width="8.5703125" customWidth="1"/>
    <col min="13841" max="13841" width="12.140625" customWidth="1"/>
    <col min="14072" max="14072" width="5.42578125" customWidth="1"/>
    <col min="14073" max="14073" width="34.42578125" customWidth="1"/>
    <col min="14074" max="14074" width="18.85546875" customWidth="1"/>
    <col min="14075" max="14075" width="7.5703125" customWidth="1"/>
    <col min="14076" max="14076" width="8.7109375" customWidth="1"/>
    <col min="14077" max="14077" width="8" customWidth="1"/>
    <col min="14078" max="14078" width="5.28515625" customWidth="1"/>
    <col min="14079" max="14079" width="5.5703125" customWidth="1"/>
    <col min="14080" max="14080" width="10.5703125" customWidth="1"/>
    <col min="14084" max="14084" width="10.7109375" customWidth="1"/>
    <col min="14093" max="14093" width="10.140625" customWidth="1"/>
    <col min="14094" max="14094" width="8.7109375" customWidth="1"/>
    <col min="14095" max="14095" width="10.140625" customWidth="1"/>
    <col min="14096" max="14096" width="8.5703125" customWidth="1"/>
    <col min="14097" max="14097" width="12.140625" customWidth="1"/>
    <col min="14328" max="14328" width="5.42578125" customWidth="1"/>
    <col min="14329" max="14329" width="34.42578125" customWidth="1"/>
    <col min="14330" max="14330" width="18.85546875" customWidth="1"/>
    <col min="14331" max="14331" width="7.5703125" customWidth="1"/>
    <col min="14332" max="14332" width="8.7109375" customWidth="1"/>
    <col min="14333" max="14333" width="8" customWidth="1"/>
    <col min="14334" max="14334" width="5.28515625" customWidth="1"/>
    <col min="14335" max="14335" width="5.5703125" customWidth="1"/>
    <col min="14336" max="14336" width="10.5703125" customWidth="1"/>
    <col min="14340" max="14340" width="10.7109375" customWidth="1"/>
    <col min="14349" max="14349" width="10.140625" customWidth="1"/>
    <col min="14350" max="14350" width="8.7109375" customWidth="1"/>
    <col min="14351" max="14351" width="10.140625" customWidth="1"/>
    <col min="14352" max="14352" width="8.5703125" customWidth="1"/>
    <col min="14353" max="14353" width="12.140625" customWidth="1"/>
    <col min="14584" max="14584" width="5.42578125" customWidth="1"/>
    <col min="14585" max="14585" width="34.42578125" customWidth="1"/>
    <col min="14586" max="14586" width="18.85546875" customWidth="1"/>
    <col min="14587" max="14587" width="7.5703125" customWidth="1"/>
    <col min="14588" max="14588" width="8.7109375" customWidth="1"/>
    <col min="14589" max="14589" width="8" customWidth="1"/>
    <col min="14590" max="14590" width="5.28515625" customWidth="1"/>
    <col min="14591" max="14591" width="5.5703125" customWidth="1"/>
    <col min="14592" max="14592" width="10.5703125" customWidth="1"/>
    <col min="14596" max="14596" width="10.7109375" customWidth="1"/>
    <col min="14605" max="14605" width="10.140625" customWidth="1"/>
    <col min="14606" max="14606" width="8.7109375" customWidth="1"/>
    <col min="14607" max="14607" width="10.140625" customWidth="1"/>
    <col min="14608" max="14608" width="8.5703125" customWidth="1"/>
    <col min="14609" max="14609" width="12.140625" customWidth="1"/>
    <col min="14840" max="14840" width="5.42578125" customWidth="1"/>
    <col min="14841" max="14841" width="34.42578125" customWidth="1"/>
    <col min="14842" max="14842" width="18.85546875" customWidth="1"/>
    <col min="14843" max="14843" width="7.5703125" customWidth="1"/>
    <col min="14844" max="14844" width="8.7109375" customWidth="1"/>
    <col min="14845" max="14845" width="8" customWidth="1"/>
    <col min="14846" max="14846" width="5.28515625" customWidth="1"/>
    <col min="14847" max="14847" width="5.5703125" customWidth="1"/>
    <col min="14848" max="14848" width="10.5703125" customWidth="1"/>
    <col min="14852" max="14852" width="10.7109375" customWidth="1"/>
    <col min="14861" max="14861" width="10.140625" customWidth="1"/>
    <col min="14862" max="14862" width="8.7109375" customWidth="1"/>
    <col min="14863" max="14863" width="10.140625" customWidth="1"/>
    <col min="14864" max="14864" width="8.5703125" customWidth="1"/>
    <col min="14865" max="14865" width="12.140625" customWidth="1"/>
    <col min="15096" max="15096" width="5.42578125" customWidth="1"/>
    <col min="15097" max="15097" width="34.42578125" customWidth="1"/>
    <col min="15098" max="15098" width="18.85546875" customWidth="1"/>
    <col min="15099" max="15099" width="7.5703125" customWidth="1"/>
    <col min="15100" max="15100" width="8.7109375" customWidth="1"/>
    <col min="15101" max="15101" width="8" customWidth="1"/>
    <col min="15102" max="15102" width="5.28515625" customWidth="1"/>
    <col min="15103" max="15103" width="5.5703125" customWidth="1"/>
    <col min="15104" max="15104" width="10.5703125" customWidth="1"/>
    <col min="15108" max="15108" width="10.7109375" customWidth="1"/>
    <col min="15117" max="15117" width="10.140625" customWidth="1"/>
    <col min="15118" max="15118" width="8.7109375" customWidth="1"/>
    <col min="15119" max="15119" width="10.140625" customWidth="1"/>
    <col min="15120" max="15120" width="8.5703125" customWidth="1"/>
    <col min="15121" max="15121" width="12.140625" customWidth="1"/>
    <col min="15352" max="15352" width="5.42578125" customWidth="1"/>
    <col min="15353" max="15353" width="34.42578125" customWidth="1"/>
    <col min="15354" max="15354" width="18.85546875" customWidth="1"/>
    <col min="15355" max="15355" width="7.5703125" customWidth="1"/>
    <col min="15356" max="15356" width="8.7109375" customWidth="1"/>
    <col min="15357" max="15357" width="8" customWidth="1"/>
    <col min="15358" max="15358" width="5.28515625" customWidth="1"/>
    <col min="15359" max="15359" width="5.5703125" customWidth="1"/>
    <col min="15360" max="15360" width="10.5703125" customWidth="1"/>
    <col min="15364" max="15364" width="10.7109375" customWidth="1"/>
    <col min="15373" max="15373" width="10.140625" customWidth="1"/>
    <col min="15374" max="15374" width="8.7109375" customWidth="1"/>
    <col min="15375" max="15375" width="10.140625" customWidth="1"/>
    <col min="15376" max="15376" width="8.5703125" customWidth="1"/>
    <col min="15377" max="15377" width="12.140625" customWidth="1"/>
    <col min="15608" max="15608" width="5.42578125" customWidth="1"/>
    <col min="15609" max="15609" width="34.42578125" customWidth="1"/>
    <col min="15610" max="15610" width="18.85546875" customWidth="1"/>
    <col min="15611" max="15611" width="7.5703125" customWidth="1"/>
    <col min="15612" max="15612" width="8.7109375" customWidth="1"/>
    <col min="15613" max="15613" width="8" customWidth="1"/>
    <col min="15614" max="15614" width="5.28515625" customWidth="1"/>
    <col min="15615" max="15615" width="5.5703125" customWidth="1"/>
    <col min="15616" max="15616" width="10.5703125" customWidth="1"/>
    <col min="15620" max="15620" width="10.7109375" customWidth="1"/>
    <col min="15629" max="15629" width="10.140625" customWidth="1"/>
    <col min="15630" max="15630" width="8.7109375" customWidth="1"/>
    <col min="15631" max="15631" width="10.140625" customWidth="1"/>
    <col min="15632" max="15632" width="8.5703125" customWidth="1"/>
    <col min="15633" max="15633" width="12.140625" customWidth="1"/>
    <col min="15864" max="15864" width="5.42578125" customWidth="1"/>
    <col min="15865" max="15865" width="34.42578125" customWidth="1"/>
    <col min="15866" max="15866" width="18.85546875" customWidth="1"/>
    <col min="15867" max="15867" width="7.5703125" customWidth="1"/>
    <col min="15868" max="15868" width="8.7109375" customWidth="1"/>
    <col min="15869" max="15869" width="8" customWidth="1"/>
    <col min="15870" max="15870" width="5.28515625" customWidth="1"/>
    <col min="15871" max="15871" width="5.5703125" customWidth="1"/>
    <col min="15872" max="15872" width="10.5703125" customWidth="1"/>
    <col min="15876" max="15876" width="10.7109375" customWidth="1"/>
    <col min="15885" max="15885" width="10.140625" customWidth="1"/>
    <col min="15886" max="15886" width="8.7109375" customWidth="1"/>
    <col min="15887" max="15887" width="10.140625" customWidth="1"/>
    <col min="15888" max="15888" width="8.5703125" customWidth="1"/>
    <col min="15889" max="15889" width="12.140625" customWidth="1"/>
    <col min="16120" max="16120" width="5.42578125" customWidth="1"/>
    <col min="16121" max="16121" width="34.42578125" customWidth="1"/>
    <col min="16122" max="16122" width="18.85546875" customWidth="1"/>
    <col min="16123" max="16123" width="7.5703125" customWidth="1"/>
    <col min="16124" max="16124" width="8.7109375" customWidth="1"/>
    <col min="16125" max="16125" width="8" customWidth="1"/>
    <col min="16126" max="16126" width="5.28515625" customWidth="1"/>
    <col min="16127" max="16127" width="5.5703125" customWidth="1"/>
    <col min="16128" max="16128" width="10.5703125" customWidth="1"/>
    <col min="16132" max="16132" width="10.7109375" customWidth="1"/>
    <col min="16141" max="16141" width="10.140625" customWidth="1"/>
    <col min="16142" max="16142" width="8.7109375" customWidth="1"/>
    <col min="16143" max="16143" width="10.140625" customWidth="1"/>
    <col min="16144" max="16144" width="8.5703125" customWidth="1"/>
    <col min="16145" max="16145" width="12.140625" customWidth="1"/>
  </cols>
  <sheetData>
    <row r="1" spans="1:19">
      <c r="A1" s="2" t="s">
        <v>383</v>
      </c>
      <c r="B1" s="2"/>
      <c r="C1" s="1121" t="str">
        <f>[1]Деклар!G11</f>
        <v>САБЫРОВ ЖАНДОС КАЙРАТУЛЫ</v>
      </c>
      <c r="D1" s="1112"/>
      <c r="E1" s="1112"/>
      <c r="F1" s="1113"/>
    </row>
    <row r="2" spans="1:19">
      <c r="A2" s="43" t="s">
        <v>133</v>
      </c>
      <c r="B2" s="1102" t="str">
        <f>'[1]220.00.011.Расходы'!B2:C2</f>
        <v>070569305567</v>
      </c>
      <c r="C2" s="1104"/>
      <c r="D2" s="49"/>
      <c r="E2" s="1105"/>
      <c r="F2" s="1105"/>
    </row>
    <row r="3" spans="1:19" ht="18.75">
      <c r="A3" s="43"/>
      <c r="B3" s="44"/>
      <c r="C3" s="44"/>
      <c r="D3" s="49"/>
      <c r="E3" s="44"/>
      <c r="F3" s="44"/>
      <c r="G3" s="819" t="s">
        <v>387</v>
      </c>
      <c r="H3" s="905">
        <v>70000</v>
      </c>
      <c r="I3" s="240" t="s">
        <v>111</v>
      </c>
      <c r="J3" s="240"/>
    </row>
    <row r="4" spans="1:19" ht="20.25">
      <c r="A4" s="220" t="s">
        <v>282</v>
      </c>
      <c r="G4" s="819" t="s">
        <v>388</v>
      </c>
      <c r="H4" s="904">
        <v>3450</v>
      </c>
      <c r="I4" s="240" t="s">
        <v>111</v>
      </c>
      <c r="J4" s="240" t="s">
        <v>1089</v>
      </c>
      <c r="K4" s="906">
        <f>3450*14*12</f>
        <v>579600</v>
      </c>
      <c r="L4" t="s">
        <v>111</v>
      </c>
    </row>
    <row r="5" spans="1:19" ht="18.75">
      <c r="A5" s="221" t="s">
        <v>386</v>
      </c>
      <c r="E5" s="1258">
        <f>Деклар!G7</f>
        <v>2023</v>
      </c>
      <c r="F5" s="1259"/>
      <c r="G5" s="623" t="s">
        <v>660</v>
      </c>
    </row>
    <row r="6" spans="1:19" ht="5.25" customHeight="1" thickBot="1"/>
    <row r="7" spans="1:19" ht="24.75" customHeight="1">
      <c r="A7" s="1253" t="s">
        <v>164</v>
      </c>
      <c r="B7" s="1254" t="s">
        <v>283</v>
      </c>
      <c r="C7" s="1255" t="s">
        <v>284</v>
      </c>
      <c r="D7" s="1253" t="s">
        <v>475</v>
      </c>
      <c r="E7" s="1254"/>
      <c r="F7" s="1254"/>
      <c r="G7" s="1255"/>
      <c r="H7" s="1253" t="s">
        <v>285</v>
      </c>
      <c r="I7" s="1254"/>
      <c r="J7" s="1272"/>
      <c r="K7" s="1255"/>
      <c r="L7" s="1294" t="s">
        <v>286</v>
      </c>
      <c r="M7" s="1256" t="s">
        <v>287</v>
      </c>
      <c r="N7" s="1257"/>
      <c r="O7" s="1256" t="s">
        <v>288</v>
      </c>
      <c r="P7" s="1257"/>
      <c r="Q7" s="1307" t="s">
        <v>390</v>
      </c>
      <c r="R7" s="1253" t="s">
        <v>1175</v>
      </c>
      <c r="S7" s="1255"/>
    </row>
    <row r="8" spans="1:19" ht="15" customHeight="1">
      <c r="A8" s="1274"/>
      <c r="B8" s="1277"/>
      <c r="C8" s="1282"/>
      <c r="D8" s="1273" t="s">
        <v>289</v>
      </c>
      <c r="E8" s="1276" t="s">
        <v>298</v>
      </c>
      <c r="F8" s="1279" t="s">
        <v>290</v>
      </c>
      <c r="G8" s="1291" t="s">
        <v>291</v>
      </c>
      <c r="H8" s="1284" t="s">
        <v>686</v>
      </c>
      <c r="I8" s="1276" t="s">
        <v>687</v>
      </c>
      <c r="J8" s="1276" t="s">
        <v>688</v>
      </c>
      <c r="K8" s="1291" t="s">
        <v>292</v>
      </c>
      <c r="L8" s="1295"/>
      <c r="M8" s="1297" t="s">
        <v>293</v>
      </c>
      <c r="N8" s="1270" t="s">
        <v>550</v>
      </c>
      <c r="O8" s="1297" t="s">
        <v>389</v>
      </c>
      <c r="P8" s="1270" t="s">
        <v>551</v>
      </c>
      <c r="Q8" s="1308"/>
      <c r="R8" s="1274"/>
      <c r="S8" s="1282"/>
    </row>
    <row r="9" spans="1:19">
      <c r="A9" s="1274"/>
      <c r="B9" s="1277"/>
      <c r="C9" s="1282"/>
      <c r="D9" s="1274"/>
      <c r="E9" s="1277"/>
      <c r="F9" s="1280"/>
      <c r="G9" s="1292"/>
      <c r="H9" s="1285"/>
      <c r="I9" s="1277"/>
      <c r="J9" s="1277"/>
      <c r="K9" s="1292"/>
      <c r="L9" s="1295"/>
      <c r="M9" s="1297"/>
      <c r="N9" s="1270"/>
      <c r="O9" s="1297"/>
      <c r="P9" s="1270"/>
      <c r="Q9" s="1308"/>
      <c r="R9" s="1274"/>
      <c r="S9" s="1282"/>
    </row>
    <row r="10" spans="1:19">
      <c r="A10" s="1274"/>
      <c r="B10" s="1277"/>
      <c r="C10" s="1282"/>
      <c r="D10" s="1274"/>
      <c r="E10" s="1277"/>
      <c r="F10" s="1280"/>
      <c r="G10" s="1292"/>
      <c r="H10" s="1285"/>
      <c r="I10" s="1277"/>
      <c r="J10" s="1277"/>
      <c r="K10" s="1292"/>
      <c r="L10" s="1295"/>
      <c r="M10" s="1297"/>
      <c r="N10" s="1270"/>
      <c r="O10" s="1297"/>
      <c r="P10" s="1270"/>
      <c r="Q10" s="1308"/>
      <c r="R10" s="1274" t="s">
        <v>293</v>
      </c>
      <c r="S10" s="1282" t="s">
        <v>460</v>
      </c>
    </row>
    <row r="11" spans="1:19">
      <c r="A11" s="1274"/>
      <c r="B11" s="1277"/>
      <c r="C11" s="1282"/>
      <c r="D11" s="1274"/>
      <c r="E11" s="1277"/>
      <c r="F11" s="1280"/>
      <c r="G11" s="1292"/>
      <c r="H11" s="1285"/>
      <c r="I11" s="1277"/>
      <c r="J11" s="1277"/>
      <c r="K11" s="1292"/>
      <c r="L11" s="1295"/>
      <c r="M11" s="1297"/>
      <c r="N11" s="1270"/>
      <c r="O11" s="1297"/>
      <c r="P11" s="1270"/>
      <c r="Q11" s="1308"/>
      <c r="R11" s="1274"/>
      <c r="S11" s="1282"/>
    </row>
    <row r="12" spans="1:19" ht="15.75" thickBot="1">
      <c r="A12" s="1275"/>
      <c r="B12" s="1278"/>
      <c r="C12" s="1283"/>
      <c r="D12" s="1275"/>
      <c r="E12" s="1278"/>
      <c r="F12" s="1281"/>
      <c r="G12" s="1293"/>
      <c r="H12" s="1286"/>
      <c r="I12" s="1278"/>
      <c r="J12" s="1278"/>
      <c r="K12" s="1293"/>
      <c r="L12" s="1296"/>
      <c r="M12" s="1298"/>
      <c r="N12" s="1271"/>
      <c r="O12" s="1298"/>
      <c r="P12" s="1271"/>
      <c r="Q12" s="1309"/>
      <c r="R12" s="1305"/>
      <c r="S12" s="1306"/>
    </row>
    <row r="13" spans="1:19" s="821" customFormat="1" ht="15.75" thickBot="1">
      <c r="A13" s="222">
        <v>1</v>
      </c>
      <c r="B13" s="223">
        <v>2</v>
      </c>
      <c r="C13" s="224">
        <v>3</v>
      </c>
      <c r="D13" s="223">
        <v>7</v>
      </c>
      <c r="E13" s="226">
        <v>8</v>
      </c>
      <c r="F13" s="227">
        <v>9</v>
      </c>
      <c r="G13" s="222">
        <v>10</v>
      </c>
      <c r="H13" s="225">
        <v>11</v>
      </c>
      <c r="I13" s="226">
        <v>12</v>
      </c>
      <c r="J13" s="365">
        <v>13</v>
      </c>
      <c r="K13" s="222">
        <v>15</v>
      </c>
      <c r="L13" s="228">
        <v>16</v>
      </c>
      <c r="M13" s="225">
        <v>19</v>
      </c>
      <c r="N13" s="224">
        <v>20</v>
      </c>
      <c r="O13" s="225">
        <v>21</v>
      </c>
      <c r="P13" s="224">
        <v>22</v>
      </c>
      <c r="Q13" s="365">
        <v>23</v>
      </c>
      <c r="R13" s="223">
        <v>24</v>
      </c>
      <c r="S13" s="224">
        <v>25</v>
      </c>
    </row>
    <row r="14" spans="1:19">
      <c r="A14" s="230">
        <v>1</v>
      </c>
      <c r="B14" s="233"/>
      <c r="C14" s="232" t="s">
        <v>656</v>
      </c>
      <c r="D14" s="384">
        <f>150000*12</f>
        <v>1800000</v>
      </c>
      <c r="E14" s="563">
        <f>0.02*68579900</f>
        <v>1371598</v>
      </c>
      <c r="F14" s="564"/>
      <c r="G14" s="565">
        <f>SUM(D14:F14)</f>
        <v>3171598</v>
      </c>
      <c r="H14" s="566">
        <f>(G14-K4-J14-I14)*10%</f>
        <v>221140.62400000004</v>
      </c>
      <c r="I14" s="567">
        <f>G14*0.1</f>
        <v>317159.80000000005</v>
      </c>
      <c r="J14" s="583">
        <f>G14*0.02</f>
        <v>63431.96</v>
      </c>
      <c r="K14" s="565">
        <f>SUM(H14:J14)</f>
        <v>601732.38400000008</v>
      </c>
      <c r="L14" s="568">
        <f>G14-K14</f>
        <v>2569865.6159999999</v>
      </c>
      <c r="M14" s="566" t="s">
        <v>304</v>
      </c>
      <c r="N14" s="569">
        <f>$H$4*12</f>
        <v>41400</v>
      </c>
      <c r="O14" s="566">
        <f>G14-I14</f>
        <v>2854438.2</v>
      </c>
      <c r="P14" s="569">
        <f>O14*3.5%</f>
        <v>99905.337000000014</v>
      </c>
      <c r="Q14" s="646">
        <v>0</v>
      </c>
      <c r="R14" s="383">
        <f>G14</f>
        <v>3171598</v>
      </c>
      <c r="S14" s="587">
        <f>R14*0.03</f>
        <v>95147.94</v>
      </c>
    </row>
    <row r="15" spans="1:19">
      <c r="A15" s="230">
        <v>2</v>
      </c>
      <c r="B15" s="229"/>
      <c r="C15" s="232" t="s">
        <v>657</v>
      </c>
      <c r="D15" s="384">
        <f>150000*12</f>
        <v>1800000</v>
      </c>
      <c r="E15" s="563">
        <f>0.05*16590600</f>
        <v>829530</v>
      </c>
      <c r="F15" s="564"/>
      <c r="G15" s="565">
        <f>SUM(D15:F15)</f>
        <v>2629530</v>
      </c>
      <c r="H15" s="566">
        <f>(G15-K4-J15-I15)*10%</f>
        <v>173438.64</v>
      </c>
      <c r="I15" s="567">
        <f>G15*0.1</f>
        <v>262953</v>
      </c>
      <c r="J15" s="583">
        <f>G15*0.02</f>
        <v>52590.6</v>
      </c>
      <c r="K15" s="565">
        <f>SUM(H15:J15)</f>
        <v>488982.24</v>
      </c>
      <c r="L15" s="568">
        <f>G15-K15</f>
        <v>2140547.7599999998</v>
      </c>
      <c r="M15" s="566" t="s">
        <v>304</v>
      </c>
      <c r="N15" s="569">
        <f>$H$4*12</f>
        <v>41400</v>
      </c>
      <c r="O15" s="566">
        <f>G15-I15</f>
        <v>2366577</v>
      </c>
      <c r="P15" s="569">
        <f>O15*3.5%</f>
        <v>82830.195000000007</v>
      </c>
      <c r="Q15" s="565">
        <v>0</v>
      </c>
      <c r="R15" s="571">
        <f>G15</f>
        <v>2629530</v>
      </c>
      <c r="S15" s="367">
        <f>R15*0.03</f>
        <v>78885.899999999994</v>
      </c>
    </row>
    <row r="16" spans="1:19">
      <c r="A16" s="230">
        <v>3</v>
      </c>
      <c r="B16" s="229"/>
      <c r="C16" s="231" t="s">
        <v>658</v>
      </c>
      <c r="D16" s="384">
        <f>180000*12</f>
        <v>2160000</v>
      </c>
      <c r="E16" s="563">
        <f>0.1*14689300</f>
        <v>1468930</v>
      </c>
      <c r="F16" s="564"/>
      <c r="G16" s="565">
        <f>SUM(D16:F16)</f>
        <v>3628930</v>
      </c>
      <c r="H16" s="566">
        <f>(G16-K4-J16-I16)*10%</f>
        <v>261385.84</v>
      </c>
      <c r="I16" s="567">
        <f>G16*0.1</f>
        <v>362893</v>
      </c>
      <c r="J16" s="583">
        <f>G16*0.02</f>
        <v>72578.600000000006</v>
      </c>
      <c r="K16" s="565">
        <f>SUM(H16:J16)</f>
        <v>696857.44</v>
      </c>
      <c r="L16" s="568">
        <f>G16-K16</f>
        <v>2932072.56</v>
      </c>
      <c r="M16" s="566" t="s">
        <v>304</v>
      </c>
      <c r="N16" s="569">
        <f>$H$4*12</f>
        <v>41400</v>
      </c>
      <c r="O16" s="566">
        <f>G16-I16</f>
        <v>3266037</v>
      </c>
      <c r="P16" s="569">
        <f>O16*3.5%</f>
        <v>114311.29500000001</v>
      </c>
      <c r="Q16" s="565">
        <v>0</v>
      </c>
      <c r="R16" s="571">
        <f>G16</f>
        <v>3628930</v>
      </c>
      <c r="S16" s="367">
        <f>R16*0.03</f>
        <v>108867.9</v>
      </c>
    </row>
    <row r="17" spans="1:19">
      <c r="A17" s="230">
        <v>4</v>
      </c>
      <c r="B17" s="229"/>
      <c r="C17" s="231" t="s">
        <v>1171</v>
      </c>
      <c r="D17" s="384">
        <f>200000*12</f>
        <v>2400000</v>
      </c>
      <c r="E17" s="563"/>
      <c r="F17" s="564"/>
      <c r="G17" s="565">
        <f>SUM(D17:F17)</f>
        <v>2400000</v>
      </c>
      <c r="H17" s="566">
        <f>(G17-K4-J17-I17)*10%</f>
        <v>153240</v>
      </c>
      <c r="I17" s="567">
        <f>G17*0.1</f>
        <v>240000</v>
      </c>
      <c r="J17" s="583">
        <f>G17*0.02</f>
        <v>48000</v>
      </c>
      <c r="K17" s="565">
        <f>SUM(H17:J17)</f>
        <v>441240</v>
      </c>
      <c r="L17" s="568">
        <f>G17-K17</f>
        <v>1958760</v>
      </c>
      <c r="M17" s="566" t="s">
        <v>304</v>
      </c>
      <c r="N17" s="569">
        <f>$H$4*12</f>
        <v>41400</v>
      </c>
      <c r="O17" s="566">
        <f>G17-I17</f>
        <v>2160000</v>
      </c>
      <c r="P17" s="569">
        <f>O17*3.5%</f>
        <v>75600</v>
      </c>
      <c r="Q17" s="565">
        <v>0</v>
      </c>
      <c r="R17" s="571">
        <f>G17</f>
        <v>2400000</v>
      </c>
      <c r="S17" s="367">
        <f>R17*0.03</f>
        <v>72000</v>
      </c>
    </row>
    <row r="18" spans="1:19">
      <c r="A18" s="230">
        <v>5</v>
      </c>
      <c r="B18" s="229"/>
      <c r="C18" s="232" t="s">
        <v>1172</v>
      </c>
      <c r="D18" s="384">
        <f>150000*12</f>
        <v>1800000</v>
      </c>
      <c r="E18" s="563"/>
      <c r="F18" s="564"/>
      <c r="G18" s="565">
        <f>SUM(D18:F18)</f>
        <v>1800000</v>
      </c>
      <c r="H18" s="566">
        <f>(G18-K4-J18-I18)*10%</f>
        <v>100440</v>
      </c>
      <c r="I18" s="567">
        <f>G18*0.1</f>
        <v>180000</v>
      </c>
      <c r="J18" s="583">
        <f>G18*0.02</f>
        <v>36000</v>
      </c>
      <c r="K18" s="565">
        <f>SUM(H18:J18)</f>
        <v>316440</v>
      </c>
      <c r="L18" s="568">
        <f>G18-K18</f>
        <v>1483560</v>
      </c>
      <c r="M18" s="566" t="s">
        <v>304</v>
      </c>
      <c r="N18" s="569"/>
      <c r="O18" s="566">
        <f>G18-I18</f>
        <v>1620000</v>
      </c>
      <c r="P18" s="569">
        <f>O18*3.5%</f>
        <v>56700.000000000007</v>
      </c>
      <c r="Q18" s="570">
        <v>0</v>
      </c>
      <c r="R18" s="571">
        <f>G18</f>
        <v>1800000</v>
      </c>
      <c r="S18" s="569">
        <f>R18*0.02</f>
        <v>36000</v>
      </c>
    </row>
    <row r="19" spans="1:19" s="236" customFormat="1" ht="23.25" customHeight="1">
      <c r="A19" s="235"/>
      <c r="B19" s="1288" t="s">
        <v>101</v>
      </c>
      <c r="C19" s="1289"/>
      <c r="D19" s="572">
        <f>SUM(D14:D18)</f>
        <v>9960000</v>
      </c>
      <c r="E19" s="573">
        <f>SUM(E14:E18)</f>
        <v>3670058</v>
      </c>
      <c r="F19" s="574">
        <f>SUM(F15:F18)</f>
        <v>0</v>
      </c>
      <c r="G19" s="575">
        <f>SUM(G14:G18)</f>
        <v>13630058</v>
      </c>
      <c r="H19" s="576">
        <f>SUM(H14:H18)</f>
        <v>909645.10400000005</v>
      </c>
      <c r="I19" s="577">
        <f>SUM(I14:I18)</f>
        <v>1363005.8</v>
      </c>
      <c r="J19" s="584"/>
      <c r="K19" s="578">
        <f>SUM(K14:K18)</f>
        <v>2545252.0640000002</v>
      </c>
      <c r="L19" s="579">
        <f>SUM(L14:L18)</f>
        <v>11084805.936000001</v>
      </c>
      <c r="M19" s="580"/>
      <c r="N19" s="581">
        <f>SUM(N14:N18)</f>
        <v>165600</v>
      </c>
      <c r="O19" s="580">
        <f>M19</f>
        <v>0</v>
      </c>
      <c r="P19" s="581">
        <f>SUM(P14:P18)</f>
        <v>429346.82700000005</v>
      </c>
      <c r="Q19" s="578">
        <f>SUM(Q15:Q18)</f>
        <v>0</v>
      </c>
      <c r="R19" s="582"/>
      <c r="S19" s="838">
        <f>SUM(S14:S18)</f>
        <v>390901.74</v>
      </c>
    </row>
    <row r="20" spans="1:19" s="236" customFormat="1" ht="15.6" customHeight="1">
      <c r="B20" s="238"/>
      <c r="C20" s="238"/>
      <c r="G20" s="370" t="s">
        <v>872</v>
      </c>
      <c r="H20" s="241"/>
      <c r="I20" s="241"/>
      <c r="J20" s="241"/>
      <c r="K20" s="241"/>
      <c r="L20" s="241"/>
      <c r="N20" s="241"/>
      <c r="O20" s="1252"/>
      <c r="P20" s="1252"/>
      <c r="Q20" s="241"/>
      <c r="S20" s="819" t="s">
        <v>1145</v>
      </c>
    </row>
    <row r="21" spans="1:19" s="236" customFormat="1" ht="23.25" customHeight="1" thickBot="1">
      <c r="B21" s="238"/>
      <c r="C21" s="238"/>
      <c r="G21" s="242"/>
      <c r="H21" s="241"/>
      <c r="I21" s="241"/>
      <c r="J21" s="241"/>
      <c r="K21" s="241"/>
      <c r="L21" s="241"/>
      <c r="N21" s="241"/>
      <c r="O21" s="241"/>
      <c r="P21" s="241"/>
      <c r="Q21" s="241"/>
    </row>
    <row r="22" spans="1:19" s="236" customFormat="1" ht="13.15" customHeight="1">
      <c r="B22" s="238"/>
      <c r="C22" s="238"/>
      <c r="G22" s="1260" t="s">
        <v>467</v>
      </c>
      <c r="H22" s="1261"/>
      <c r="I22" s="1262"/>
      <c r="J22" s="370"/>
      <c r="K22" s="241"/>
      <c r="L22" s="241"/>
      <c r="M22" s="1263" t="s">
        <v>471</v>
      </c>
      <c r="N22" s="1264"/>
      <c r="O22" s="1267" t="s">
        <v>472</v>
      </c>
      <c r="P22" s="1268"/>
      <c r="Q22" s="1303" t="s">
        <v>474</v>
      </c>
      <c r="R22" s="1299" t="s">
        <v>461</v>
      </c>
      <c r="S22" s="1300"/>
    </row>
    <row r="23" spans="1:19" s="236" customFormat="1" ht="13.9" customHeight="1">
      <c r="B23" s="238"/>
      <c r="C23" s="238"/>
      <c r="G23" s="371" t="s">
        <v>468</v>
      </c>
      <c r="H23" s="839" t="s">
        <v>689</v>
      </c>
      <c r="I23" s="372" t="s">
        <v>110</v>
      </c>
      <c r="J23" s="241"/>
      <c r="K23" s="241"/>
      <c r="L23" s="241"/>
      <c r="M23" s="1265"/>
      <c r="N23" s="1266"/>
      <c r="O23" s="379" t="s">
        <v>468</v>
      </c>
      <c r="P23" s="380" t="s">
        <v>473</v>
      </c>
      <c r="Q23" s="1304"/>
      <c r="R23" s="1301"/>
      <c r="S23" s="1302"/>
    </row>
    <row r="24" spans="1:19" ht="13.15" customHeight="1" thickBot="1">
      <c r="B24" s="240" t="s">
        <v>306</v>
      </c>
      <c r="G24" s="375" t="s">
        <v>464</v>
      </c>
      <c r="H24" s="840" t="s">
        <v>690</v>
      </c>
      <c r="I24" s="376" t="s">
        <v>465</v>
      </c>
      <c r="J24" s="363"/>
      <c r="M24" s="375" t="s">
        <v>469</v>
      </c>
      <c r="N24" s="841" t="s">
        <v>470</v>
      </c>
      <c r="O24" s="381" t="s">
        <v>464</v>
      </c>
      <c r="P24" s="382" t="s">
        <v>466</v>
      </c>
      <c r="Q24" s="1304"/>
      <c r="R24" s="385" t="s">
        <v>462</v>
      </c>
      <c r="S24" s="377" t="s">
        <v>463</v>
      </c>
    </row>
    <row r="25" spans="1:19" ht="14.45" customHeight="1" thickBot="1">
      <c r="B25" t="s">
        <v>299</v>
      </c>
      <c r="G25" s="383">
        <v>600000</v>
      </c>
      <c r="H25" s="590">
        <v>10</v>
      </c>
      <c r="I25" s="378">
        <f>G25*0.1</f>
        <v>60000</v>
      </c>
      <c r="J25" s="842"/>
      <c r="K25" s="843"/>
      <c r="L25" s="843" t="s">
        <v>1090</v>
      </c>
      <c r="M25" s="366" t="s">
        <v>305</v>
      </c>
      <c r="N25" s="378">
        <f>$H$4*2*3</f>
        <v>20700</v>
      </c>
      <c r="O25" s="592">
        <f>G25</f>
        <v>600000</v>
      </c>
      <c r="P25" s="587">
        <f>O25*0.035</f>
        <v>21000.000000000004</v>
      </c>
      <c r="Q25" s="585">
        <v>0</v>
      </c>
      <c r="R25" s="597">
        <f>1.4*$H$3*3</f>
        <v>294000</v>
      </c>
      <c r="S25" s="587">
        <f>R25*0.05</f>
        <v>14700</v>
      </c>
    </row>
    <row r="26" spans="1:19" ht="13.5" customHeight="1" thickBot="1">
      <c r="E26" t="s">
        <v>300</v>
      </c>
      <c r="G26" s="384">
        <v>600000</v>
      </c>
      <c r="H26" s="591">
        <v>10</v>
      </c>
      <c r="I26" s="367">
        <f>G26*0.1</f>
        <v>60000</v>
      </c>
      <c r="J26" s="842"/>
      <c r="K26" s="843"/>
      <c r="L26" s="843" t="s">
        <v>241</v>
      </c>
      <c r="M26" s="230" t="s">
        <v>305</v>
      </c>
      <c r="N26" s="367">
        <f>$H$4*2*3</f>
        <v>20700</v>
      </c>
      <c r="O26" s="592">
        <f t="shared" ref="O26:O28" si="0">G26</f>
        <v>600000</v>
      </c>
      <c r="P26" s="367">
        <f>O26*0.035</f>
        <v>21000.000000000004</v>
      </c>
      <c r="Q26" s="586">
        <v>0</v>
      </c>
      <c r="R26" s="599">
        <f>1.4*$H$3*3</f>
        <v>294000</v>
      </c>
      <c r="S26" s="367">
        <f>R26*0.05</f>
        <v>14700</v>
      </c>
    </row>
    <row r="27" spans="1:19" ht="24" customHeight="1" thickBot="1">
      <c r="E27" t="s">
        <v>301</v>
      </c>
      <c r="G27" s="384">
        <v>600000</v>
      </c>
      <c r="H27" s="591">
        <v>10</v>
      </c>
      <c r="I27" s="367">
        <f>G27*0.1</f>
        <v>60000</v>
      </c>
      <c r="J27" s="842"/>
      <c r="K27" s="843"/>
      <c r="L27" s="843" t="s">
        <v>242</v>
      </c>
      <c r="M27" s="230" t="s">
        <v>305</v>
      </c>
      <c r="N27" s="367">
        <f>$H$4*2*3</f>
        <v>20700</v>
      </c>
      <c r="O27" s="592">
        <f t="shared" si="0"/>
        <v>600000</v>
      </c>
      <c r="P27" s="367">
        <f>O27*0.035</f>
        <v>21000.000000000004</v>
      </c>
      <c r="Q27" s="586">
        <v>0</v>
      </c>
      <c r="R27" s="599">
        <f>1.4*$H$3*3</f>
        <v>294000</v>
      </c>
      <c r="S27" s="367">
        <f>R27*0.05</f>
        <v>14700</v>
      </c>
    </row>
    <row r="28" spans="1:19" ht="22.9" customHeight="1">
      <c r="E28" t="s">
        <v>302</v>
      </c>
      <c r="G28" s="384">
        <v>600000</v>
      </c>
      <c r="H28" s="591">
        <v>10</v>
      </c>
      <c r="I28" s="367">
        <f>G28*0.1</f>
        <v>60000</v>
      </c>
      <c r="J28" s="842"/>
      <c r="K28" s="843"/>
      <c r="L28" s="843" t="s">
        <v>243</v>
      </c>
      <c r="M28" s="230" t="s">
        <v>305</v>
      </c>
      <c r="N28" s="367">
        <f>$H$4*2*3</f>
        <v>20700</v>
      </c>
      <c r="O28" s="592">
        <f t="shared" si="0"/>
        <v>600000</v>
      </c>
      <c r="P28" s="569">
        <f>O28*0.035</f>
        <v>21000.000000000004</v>
      </c>
      <c r="Q28" s="586">
        <v>0</v>
      </c>
      <c r="R28" s="598">
        <f>1.4*$H$3*3</f>
        <v>294000</v>
      </c>
      <c r="S28" s="569">
        <f>R28*0.05</f>
        <v>14700</v>
      </c>
    </row>
    <row r="29" spans="1:19" ht="14.45" customHeight="1" thickBot="1">
      <c r="E29" s="240" t="s">
        <v>303</v>
      </c>
      <c r="F29" s="240"/>
      <c r="G29" s="588">
        <f>SUM(G25:G28)</f>
        <v>2400000</v>
      </c>
      <c r="H29" s="589"/>
      <c r="I29" s="374">
        <f>SUM(I25:I28)</f>
        <v>240000</v>
      </c>
      <c r="J29" s="844"/>
      <c r="K29" s="845"/>
      <c r="L29" s="845"/>
      <c r="M29" s="373"/>
      <c r="N29" s="386">
        <f>SUM(N25:N28)</f>
        <v>82800</v>
      </c>
      <c r="O29" s="588"/>
      <c r="P29" s="593">
        <f>SUM(P25:P28)</f>
        <v>84000.000000000015</v>
      </c>
      <c r="Q29" s="593">
        <f>SUM(Q25:Q28)</f>
        <v>0</v>
      </c>
      <c r="R29" s="846"/>
      <c r="S29" s="847">
        <f>SUM(S25:S28)</f>
        <v>58800</v>
      </c>
    </row>
    <row r="30" spans="1:19" ht="20.25" customHeight="1" thickBot="1">
      <c r="I30" s="819" t="s">
        <v>1147</v>
      </c>
      <c r="J30" s="819"/>
      <c r="K30" s="1252" t="s">
        <v>553</v>
      </c>
      <c r="L30" s="1252"/>
      <c r="M30" s="1269"/>
      <c r="N30" s="594">
        <f>N29+N19</f>
        <v>248400</v>
      </c>
      <c r="O30" s="595"/>
      <c r="P30" s="596">
        <f>P29+P19</f>
        <v>513346.82700000005</v>
      </c>
      <c r="Q30" s="848">
        <v>0</v>
      </c>
      <c r="R30" s="849"/>
      <c r="S30" s="363" t="s">
        <v>1148</v>
      </c>
    </row>
    <row r="31" spans="1:19" ht="18.75" customHeight="1">
      <c r="N31" s="240"/>
      <c r="O31" s="1252" t="s">
        <v>873</v>
      </c>
      <c r="P31" s="1252"/>
      <c r="Q31" s="240" t="s">
        <v>1146</v>
      </c>
      <c r="S31" s="363"/>
    </row>
    <row r="32" spans="1:19" ht="13.5" customHeight="1">
      <c r="N32" s="240"/>
      <c r="P32" s="240"/>
    </row>
    <row r="33" spans="1:15">
      <c r="A33" t="s">
        <v>294</v>
      </c>
    </row>
    <row r="34" spans="1:15" ht="12.6" customHeight="1">
      <c r="C34" s="239" t="s">
        <v>295</v>
      </c>
      <c r="M34" s="237"/>
      <c r="O34" s="237"/>
    </row>
    <row r="36" spans="1:15">
      <c r="B36" s="1290" t="s">
        <v>296</v>
      </c>
      <c r="C36" s="1290"/>
      <c r="D36" s="1287"/>
      <c r="E36" s="1287"/>
    </row>
    <row r="37" spans="1:15" ht="12.75" customHeight="1">
      <c r="B37" s="1287" t="s">
        <v>297</v>
      </c>
      <c r="C37" s="1287"/>
      <c r="D37" s="820"/>
      <c r="E37" s="820"/>
    </row>
    <row r="38" spans="1:15">
      <c r="D38" s="238"/>
      <c r="E38" s="238"/>
    </row>
  </sheetData>
  <mergeCells count="40">
    <mergeCell ref="R22:S23"/>
    <mergeCell ref="Q22:Q24"/>
    <mergeCell ref="O20:P20"/>
    <mergeCell ref="R7:S9"/>
    <mergeCell ref="R10:R12"/>
    <mergeCell ref="S10:S12"/>
    <mergeCell ref="Q7:Q12"/>
    <mergeCell ref="O8:O12"/>
    <mergeCell ref="K8:K12"/>
    <mergeCell ref="L7:L12"/>
    <mergeCell ref="M7:N7"/>
    <mergeCell ref="J8:J12"/>
    <mergeCell ref="M8:M12"/>
    <mergeCell ref="N8:N12"/>
    <mergeCell ref="B37:C37"/>
    <mergeCell ref="B19:C19"/>
    <mergeCell ref="B36:C36"/>
    <mergeCell ref="D36:E36"/>
    <mergeCell ref="G8:G12"/>
    <mergeCell ref="A7:A12"/>
    <mergeCell ref="B7:B12"/>
    <mergeCell ref="C7:C12"/>
    <mergeCell ref="H8:H12"/>
    <mergeCell ref="C1:F1"/>
    <mergeCell ref="O31:P31"/>
    <mergeCell ref="B2:C2"/>
    <mergeCell ref="E2:F2"/>
    <mergeCell ref="D7:G7"/>
    <mergeCell ref="O7:P7"/>
    <mergeCell ref="E5:F5"/>
    <mergeCell ref="G22:I22"/>
    <mergeCell ref="M22:N23"/>
    <mergeCell ref="O22:P22"/>
    <mergeCell ref="K30:M30"/>
    <mergeCell ref="P8:P12"/>
    <mergeCell ref="H7:K7"/>
    <mergeCell ref="D8:D12"/>
    <mergeCell ref="E8:E12"/>
    <mergeCell ref="F8:F12"/>
    <mergeCell ref="I8:I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P8" sqref="P8"/>
    </sheetView>
  </sheetViews>
  <sheetFormatPr defaultRowHeight="15"/>
  <cols>
    <col min="1" max="1" width="7.7109375" customWidth="1"/>
    <col min="2" max="2" width="27.85546875" customWidth="1"/>
    <col min="3" max="3" width="17.7109375" customWidth="1"/>
    <col min="4" max="5" width="12.28515625" customWidth="1"/>
    <col min="6" max="6" width="10.5703125" customWidth="1"/>
    <col min="10" max="10" width="10.7109375" customWidth="1"/>
    <col min="12" max="12" width="10.140625" customWidth="1"/>
    <col min="16" max="16" width="10.42578125" customWidth="1"/>
    <col min="17" max="17" width="11.5703125" customWidth="1"/>
    <col min="18" max="19" width="10" customWidth="1"/>
    <col min="20" max="20" width="9.85546875" customWidth="1"/>
    <col min="21" max="22" width="11.42578125" customWidth="1"/>
  </cols>
  <sheetData>
    <row r="1" spans="1:24" ht="15.75">
      <c r="O1" s="623" t="s">
        <v>711</v>
      </c>
    </row>
    <row r="2" spans="1:24">
      <c r="O2" s="622" t="s">
        <v>712</v>
      </c>
    </row>
    <row r="3" spans="1:24" ht="15.6" customHeight="1">
      <c r="A3" s="1312" t="s">
        <v>713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  <c r="Q3" s="1312"/>
      <c r="R3" s="1312"/>
      <c r="S3" s="1312"/>
      <c r="T3" s="1312"/>
      <c r="U3" s="1312"/>
      <c r="V3" s="1312"/>
      <c r="W3" s="1312"/>
      <c r="X3" s="1312"/>
    </row>
    <row r="4" spans="1:24">
      <c r="A4" s="1312"/>
      <c r="B4" s="1312"/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</row>
    <row r="6" spans="1:24" ht="15.75">
      <c r="A6" t="s">
        <v>133</v>
      </c>
      <c r="B6" s="1310">
        <f>Деклар!D5</f>
        <v>70569305567</v>
      </c>
      <c r="C6" s="1311"/>
    </row>
    <row r="7" spans="1:24" ht="15.75">
      <c r="A7" t="s">
        <v>659</v>
      </c>
      <c r="D7" s="1316" t="str">
        <f>Деклар!G9</f>
        <v>САБЫРОВ ЖАНДОС КАЙРАТУЛЫ</v>
      </c>
      <c r="E7" s="1317"/>
      <c r="F7" s="1317"/>
      <c r="G7" s="1317"/>
      <c r="H7" s="1317"/>
      <c r="I7" s="1317"/>
      <c r="J7" s="1317"/>
      <c r="K7" s="1318"/>
    </row>
    <row r="8" spans="1:24" ht="15.75">
      <c r="A8" t="s">
        <v>235</v>
      </c>
      <c r="B8" s="772">
        <f>Деклар!G7</f>
        <v>2023</v>
      </c>
      <c r="C8" t="s">
        <v>660</v>
      </c>
    </row>
    <row r="9" spans="1:24" ht="15.75" thickBot="1"/>
    <row r="10" spans="1:24" ht="112.9" customHeight="1" thickBot="1">
      <c r="A10" s="607" t="s">
        <v>164</v>
      </c>
      <c r="B10" s="608" t="s">
        <v>691</v>
      </c>
      <c r="C10" s="609" t="s">
        <v>133</v>
      </c>
      <c r="D10" s="611" t="s">
        <v>705</v>
      </c>
      <c r="E10" s="610" t="s">
        <v>692</v>
      </c>
      <c r="F10" s="608" t="s">
        <v>693</v>
      </c>
      <c r="G10" s="608" t="s">
        <v>694</v>
      </c>
      <c r="H10" s="608" t="s">
        <v>706</v>
      </c>
      <c r="I10" s="608" t="s">
        <v>715</v>
      </c>
      <c r="J10" s="608" t="s">
        <v>695</v>
      </c>
      <c r="K10" s="608" t="s">
        <v>696</v>
      </c>
      <c r="L10" s="608" t="s">
        <v>697</v>
      </c>
      <c r="M10" s="608" t="s">
        <v>698</v>
      </c>
      <c r="N10" s="609" t="s">
        <v>699</v>
      </c>
      <c r="O10" s="611" t="s">
        <v>700</v>
      </c>
      <c r="P10" s="604" t="s">
        <v>707</v>
      </c>
      <c r="Q10" s="601" t="s">
        <v>701</v>
      </c>
      <c r="R10" s="602" t="s">
        <v>708</v>
      </c>
      <c r="S10" s="603" t="s">
        <v>702</v>
      </c>
      <c r="T10" s="604" t="s">
        <v>703</v>
      </c>
      <c r="U10" s="604" t="s">
        <v>704</v>
      </c>
      <c r="V10" s="605" t="s">
        <v>709</v>
      </c>
      <c r="W10" s="604" t="s">
        <v>552</v>
      </c>
      <c r="X10" s="606" t="s">
        <v>710</v>
      </c>
    </row>
    <row r="11" spans="1:24" ht="15.75" thickBot="1">
      <c r="A11" s="612">
        <v>1</v>
      </c>
      <c r="B11" s="613">
        <v>2</v>
      </c>
      <c r="C11" s="614">
        <v>3</v>
      </c>
      <c r="D11" s="613">
        <v>4</v>
      </c>
      <c r="E11" s="614">
        <v>5</v>
      </c>
      <c r="F11" s="613">
        <v>6</v>
      </c>
      <c r="G11" s="614">
        <v>7</v>
      </c>
      <c r="H11" s="613">
        <v>8</v>
      </c>
      <c r="I11" s="614">
        <v>9</v>
      </c>
      <c r="J11" s="613">
        <v>10</v>
      </c>
      <c r="K11" s="614">
        <v>11</v>
      </c>
      <c r="L11" s="613">
        <v>12</v>
      </c>
      <c r="M11" s="614">
        <v>13</v>
      </c>
      <c r="N11" s="614">
        <v>14</v>
      </c>
      <c r="O11" s="618">
        <v>15</v>
      </c>
      <c r="P11" s="619">
        <v>16</v>
      </c>
      <c r="Q11" s="615">
        <v>17</v>
      </c>
      <c r="R11" s="613">
        <v>18</v>
      </c>
      <c r="S11" s="616">
        <v>19</v>
      </c>
      <c r="T11" s="619">
        <v>20</v>
      </c>
      <c r="U11" s="618">
        <v>21</v>
      </c>
      <c r="V11" s="615">
        <v>22</v>
      </c>
      <c r="W11" s="618">
        <v>23</v>
      </c>
      <c r="X11" s="617">
        <v>24</v>
      </c>
    </row>
    <row r="12" spans="1:24">
      <c r="A12" s="600">
        <v>1</v>
      </c>
      <c r="B12" s="600" t="s">
        <v>714</v>
      </c>
      <c r="C12" s="624">
        <v>632507305897</v>
      </c>
      <c r="D12" s="570">
        <v>0</v>
      </c>
      <c r="E12" s="566">
        <v>500000</v>
      </c>
      <c r="F12" s="625">
        <v>0</v>
      </c>
      <c r="G12" s="625">
        <v>0</v>
      </c>
      <c r="H12" s="625">
        <v>500000</v>
      </c>
      <c r="I12" s="625">
        <f>H12*0.1</f>
        <v>50000</v>
      </c>
      <c r="J12" s="625">
        <v>0</v>
      </c>
      <c r="K12" s="625">
        <v>0</v>
      </c>
      <c r="L12" s="625">
        <f>E12-F12-I12-X12</f>
        <v>440000</v>
      </c>
      <c r="M12" s="625">
        <f>L12*0.1</f>
        <v>44000</v>
      </c>
      <c r="N12" s="626">
        <f>E12-I12-M12-X12</f>
        <v>396000</v>
      </c>
      <c r="O12" s="570">
        <v>396000</v>
      </c>
      <c r="P12" s="570">
        <v>0</v>
      </c>
      <c r="Q12" s="571">
        <v>0</v>
      </c>
      <c r="R12" s="625">
        <v>0</v>
      </c>
      <c r="S12" s="569">
        <v>0</v>
      </c>
      <c r="T12" s="570">
        <v>0</v>
      </c>
      <c r="U12" s="570">
        <v>0</v>
      </c>
      <c r="V12" s="627">
        <f>E12</f>
        <v>500000</v>
      </c>
      <c r="W12" s="570">
        <v>0</v>
      </c>
      <c r="X12" s="568">
        <f>V12*0.02</f>
        <v>10000</v>
      </c>
    </row>
    <row r="13" spans="1:24">
      <c r="A13" s="233"/>
      <c r="B13" s="233"/>
      <c r="C13" s="234"/>
      <c r="D13" s="565"/>
      <c r="E13" s="628"/>
      <c r="F13" s="563"/>
      <c r="G13" s="563"/>
      <c r="H13" s="563"/>
      <c r="I13" s="563"/>
      <c r="J13" s="563"/>
      <c r="K13" s="563"/>
      <c r="L13" s="563"/>
      <c r="M13" s="563"/>
      <c r="N13" s="564"/>
      <c r="O13" s="565"/>
      <c r="P13" s="565"/>
      <c r="Q13" s="384"/>
      <c r="R13" s="563"/>
      <c r="S13" s="367"/>
      <c r="T13" s="565"/>
      <c r="U13" s="565"/>
      <c r="V13" s="586"/>
      <c r="W13" s="565"/>
      <c r="X13" s="629"/>
    </row>
    <row r="14" spans="1:24" ht="15.75" thickBot="1">
      <c r="A14" s="620"/>
      <c r="B14" s="620"/>
      <c r="C14" s="621"/>
      <c r="D14" s="630"/>
      <c r="E14" s="631"/>
      <c r="F14" s="632"/>
      <c r="G14" s="632"/>
      <c r="H14" s="632"/>
      <c r="I14" s="632"/>
      <c r="J14" s="632"/>
      <c r="K14" s="632"/>
      <c r="L14" s="632"/>
      <c r="M14" s="632"/>
      <c r="N14" s="633"/>
      <c r="O14" s="630"/>
      <c r="P14" s="630"/>
      <c r="Q14" s="634"/>
      <c r="R14" s="632"/>
      <c r="S14" s="635"/>
      <c r="T14" s="630"/>
      <c r="U14" s="630"/>
      <c r="V14" s="636"/>
      <c r="W14" s="630"/>
      <c r="X14" s="637"/>
    </row>
    <row r="15" spans="1:24" ht="15.75" thickBot="1">
      <c r="A15" s="1313" t="s">
        <v>716</v>
      </c>
      <c r="B15" s="1314"/>
      <c r="C15" s="1315"/>
      <c r="D15" s="638"/>
      <c r="E15" s="641">
        <f>SUM(E12:E14)</f>
        <v>500000</v>
      </c>
      <c r="F15" s="639">
        <f t="shared" ref="F15:X15" si="0">SUM(F12:F14)</f>
        <v>0</v>
      </c>
      <c r="G15" s="639">
        <f t="shared" si="0"/>
        <v>0</v>
      </c>
      <c r="H15" s="639">
        <f t="shared" si="0"/>
        <v>500000</v>
      </c>
      <c r="I15" s="639">
        <f t="shared" si="0"/>
        <v>50000</v>
      </c>
      <c r="J15" s="639">
        <f t="shared" si="0"/>
        <v>0</v>
      </c>
      <c r="K15" s="639">
        <f t="shared" si="0"/>
        <v>0</v>
      </c>
      <c r="L15" s="639">
        <f t="shared" si="0"/>
        <v>440000</v>
      </c>
      <c r="M15" s="639">
        <f t="shared" si="0"/>
        <v>44000</v>
      </c>
      <c r="N15" s="640">
        <f t="shared" si="0"/>
        <v>396000</v>
      </c>
      <c r="O15" s="638">
        <f t="shared" si="0"/>
        <v>396000</v>
      </c>
      <c r="P15" s="638">
        <f t="shared" si="0"/>
        <v>0</v>
      </c>
      <c r="Q15" s="639">
        <f t="shared" si="0"/>
        <v>0</v>
      </c>
      <c r="R15" s="639">
        <f t="shared" si="0"/>
        <v>0</v>
      </c>
      <c r="S15" s="640">
        <f t="shared" si="0"/>
        <v>0</v>
      </c>
      <c r="T15" s="638">
        <f t="shared" si="0"/>
        <v>0</v>
      </c>
      <c r="U15" s="640">
        <f t="shared" si="0"/>
        <v>0</v>
      </c>
      <c r="V15" s="638">
        <f t="shared" si="0"/>
        <v>500000</v>
      </c>
      <c r="W15" s="640">
        <f t="shared" si="0"/>
        <v>0</v>
      </c>
      <c r="X15" s="882">
        <f t="shared" si="0"/>
        <v>10000</v>
      </c>
    </row>
    <row r="16" spans="1:24">
      <c r="E16" s="370" t="s">
        <v>872</v>
      </c>
      <c r="X16" s="363"/>
    </row>
  </sheetData>
  <mergeCells count="4">
    <mergeCell ref="B6:C6"/>
    <mergeCell ref="A3:X4"/>
    <mergeCell ref="A15:C15"/>
    <mergeCell ref="D7:K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N4" sqref="N4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4.140625" style="21" customWidth="1"/>
    <col min="6" max="6" width="12.28515625" style="21" customWidth="1"/>
    <col min="7" max="7" width="12.7109375" style="21" customWidth="1"/>
    <col min="8" max="8" width="12.42578125" style="21" customWidth="1"/>
    <col min="9" max="11" width="4.140625" style="19" customWidth="1"/>
    <col min="12" max="12" width="5" style="19" customWidth="1"/>
    <col min="13" max="15" width="4.140625" style="19" customWidth="1"/>
    <col min="16" max="16" width="4.5703125" style="19" customWidth="1"/>
    <col min="17" max="23" width="3.28515625" style="19" customWidth="1"/>
    <col min="24" max="24" width="15" style="19" customWidth="1"/>
    <col min="25" max="25" width="15.28515625" style="19" customWidth="1"/>
    <col min="26" max="26" width="14.42578125" style="19" customWidth="1"/>
    <col min="27" max="256" width="9.140625" style="19"/>
    <col min="257" max="267" width="4.140625" style="19" customWidth="1"/>
    <col min="268" max="268" width="5" style="19" customWidth="1"/>
    <col min="269" max="271" width="4.140625" style="19" customWidth="1"/>
    <col min="272" max="272" width="4.5703125" style="19" customWidth="1"/>
    <col min="273" max="279" width="3.28515625" style="19" customWidth="1"/>
    <col min="280" max="280" width="15" style="19" customWidth="1"/>
    <col min="281" max="281" width="15.28515625" style="19" customWidth="1"/>
    <col min="282" max="282" width="14.42578125" style="19" customWidth="1"/>
    <col min="283" max="512" width="9.140625" style="19"/>
    <col min="513" max="523" width="4.140625" style="19" customWidth="1"/>
    <col min="524" max="524" width="5" style="19" customWidth="1"/>
    <col min="525" max="527" width="4.140625" style="19" customWidth="1"/>
    <col min="528" max="528" width="4.5703125" style="19" customWidth="1"/>
    <col min="529" max="535" width="3.28515625" style="19" customWidth="1"/>
    <col min="536" max="536" width="15" style="19" customWidth="1"/>
    <col min="537" max="537" width="15.28515625" style="19" customWidth="1"/>
    <col min="538" max="538" width="14.42578125" style="19" customWidth="1"/>
    <col min="539" max="768" width="9.140625" style="19"/>
    <col min="769" max="779" width="4.140625" style="19" customWidth="1"/>
    <col min="780" max="780" width="5" style="19" customWidth="1"/>
    <col min="781" max="783" width="4.140625" style="19" customWidth="1"/>
    <col min="784" max="784" width="4.5703125" style="19" customWidth="1"/>
    <col min="785" max="791" width="3.28515625" style="19" customWidth="1"/>
    <col min="792" max="792" width="15" style="19" customWidth="1"/>
    <col min="793" max="793" width="15.28515625" style="19" customWidth="1"/>
    <col min="794" max="794" width="14.42578125" style="19" customWidth="1"/>
    <col min="795" max="1024" width="9.140625" style="19"/>
    <col min="1025" max="1035" width="4.140625" style="19" customWidth="1"/>
    <col min="1036" max="1036" width="5" style="19" customWidth="1"/>
    <col min="1037" max="1039" width="4.140625" style="19" customWidth="1"/>
    <col min="1040" max="1040" width="4.5703125" style="19" customWidth="1"/>
    <col min="1041" max="1047" width="3.28515625" style="19" customWidth="1"/>
    <col min="1048" max="1048" width="15" style="19" customWidth="1"/>
    <col min="1049" max="1049" width="15.28515625" style="19" customWidth="1"/>
    <col min="1050" max="1050" width="14.42578125" style="19" customWidth="1"/>
    <col min="1051" max="1280" width="9.140625" style="19"/>
    <col min="1281" max="1291" width="4.140625" style="19" customWidth="1"/>
    <col min="1292" max="1292" width="5" style="19" customWidth="1"/>
    <col min="1293" max="1295" width="4.140625" style="19" customWidth="1"/>
    <col min="1296" max="1296" width="4.5703125" style="19" customWidth="1"/>
    <col min="1297" max="1303" width="3.28515625" style="19" customWidth="1"/>
    <col min="1304" max="1304" width="15" style="19" customWidth="1"/>
    <col min="1305" max="1305" width="15.28515625" style="19" customWidth="1"/>
    <col min="1306" max="1306" width="14.42578125" style="19" customWidth="1"/>
    <col min="1307" max="1536" width="9.140625" style="19"/>
    <col min="1537" max="1547" width="4.140625" style="19" customWidth="1"/>
    <col min="1548" max="1548" width="5" style="19" customWidth="1"/>
    <col min="1549" max="1551" width="4.140625" style="19" customWidth="1"/>
    <col min="1552" max="1552" width="4.5703125" style="19" customWidth="1"/>
    <col min="1553" max="1559" width="3.28515625" style="19" customWidth="1"/>
    <col min="1560" max="1560" width="15" style="19" customWidth="1"/>
    <col min="1561" max="1561" width="15.28515625" style="19" customWidth="1"/>
    <col min="1562" max="1562" width="14.42578125" style="19" customWidth="1"/>
    <col min="1563" max="1792" width="9.140625" style="19"/>
    <col min="1793" max="1803" width="4.140625" style="19" customWidth="1"/>
    <col min="1804" max="1804" width="5" style="19" customWidth="1"/>
    <col min="1805" max="1807" width="4.140625" style="19" customWidth="1"/>
    <col min="1808" max="1808" width="4.5703125" style="19" customWidth="1"/>
    <col min="1809" max="1815" width="3.28515625" style="19" customWidth="1"/>
    <col min="1816" max="1816" width="15" style="19" customWidth="1"/>
    <col min="1817" max="1817" width="15.28515625" style="19" customWidth="1"/>
    <col min="1818" max="1818" width="14.42578125" style="19" customWidth="1"/>
    <col min="1819" max="2048" width="9.140625" style="19"/>
    <col min="2049" max="2059" width="4.140625" style="19" customWidth="1"/>
    <col min="2060" max="2060" width="5" style="19" customWidth="1"/>
    <col min="2061" max="2063" width="4.140625" style="19" customWidth="1"/>
    <col min="2064" max="2064" width="4.5703125" style="19" customWidth="1"/>
    <col min="2065" max="2071" width="3.28515625" style="19" customWidth="1"/>
    <col min="2072" max="2072" width="15" style="19" customWidth="1"/>
    <col min="2073" max="2073" width="15.28515625" style="19" customWidth="1"/>
    <col min="2074" max="2074" width="14.42578125" style="19" customWidth="1"/>
    <col min="2075" max="2304" width="9.140625" style="19"/>
    <col min="2305" max="2315" width="4.140625" style="19" customWidth="1"/>
    <col min="2316" max="2316" width="5" style="19" customWidth="1"/>
    <col min="2317" max="2319" width="4.140625" style="19" customWidth="1"/>
    <col min="2320" max="2320" width="4.5703125" style="19" customWidth="1"/>
    <col min="2321" max="2327" width="3.28515625" style="19" customWidth="1"/>
    <col min="2328" max="2328" width="15" style="19" customWidth="1"/>
    <col min="2329" max="2329" width="15.28515625" style="19" customWidth="1"/>
    <col min="2330" max="2330" width="14.42578125" style="19" customWidth="1"/>
    <col min="2331" max="2560" width="9.140625" style="19"/>
    <col min="2561" max="2571" width="4.140625" style="19" customWidth="1"/>
    <col min="2572" max="2572" width="5" style="19" customWidth="1"/>
    <col min="2573" max="2575" width="4.140625" style="19" customWidth="1"/>
    <col min="2576" max="2576" width="4.5703125" style="19" customWidth="1"/>
    <col min="2577" max="2583" width="3.28515625" style="19" customWidth="1"/>
    <col min="2584" max="2584" width="15" style="19" customWidth="1"/>
    <col min="2585" max="2585" width="15.28515625" style="19" customWidth="1"/>
    <col min="2586" max="2586" width="14.42578125" style="19" customWidth="1"/>
    <col min="2587" max="2816" width="9.140625" style="19"/>
    <col min="2817" max="2827" width="4.140625" style="19" customWidth="1"/>
    <col min="2828" max="2828" width="5" style="19" customWidth="1"/>
    <col min="2829" max="2831" width="4.140625" style="19" customWidth="1"/>
    <col min="2832" max="2832" width="4.5703125" style="19" customWidth="1"/>
    <col min="2833" max="2839" width="3.28515625" style="19" customWidth="1"/>
    <col min="2840" max="2840" width="15" style="19" customWidth="1"/>
    <col min="2841" max="2841" width="15.28515625" style="19" customWidth="1"/>
    <col min="2842" max="2842" width="14.42578125" style="19" customWidth="1"/>
    <col min="2843" max="3072" width="9.140625" style="19"/>
    <col min="3073" max="3083" width="4.140625" style="19" customWidth="1"/>
    <col min="3084" max="3084" width="5" style="19" customWidth="1"/>
    <col min="3085" max="3087" width="4.140625" style="19" customWidth="1"/>
    <col min="3088" max="3088" width="4.5703125" style="19" customWidth="1"/>
    <col min="3089" max="3095" width="3.28515625" style="19" customWidth="1"/>
    <col min="3096" max="3096" width="15" style="19" customWidth="1"/>
    <col min="3097" max="3097" width="15.28515625" style="19" customWidth="1"/>
    <col min="3098" max="3098" width="14.42578125" style="19" customWidth="1"/>
    <col min="3099" max="3328" width="9.140625" style="19"/>
    <col min="3329" max="3339" width="4.140625" style="19" customWidth="1"/>
    <col min="3340" max="3340" width="5" style="19" customWidth="1"/>
    <col min="3341" max="3343" width="4.140625" style="19" customWidth="1"/>
    <col min="3344" max="3344" width="4.5703125" style="19" customWidth="1"/>
    <col min="3345" max="3351" width="3.28515625" style="19" customWidth="1"/>
    <col min="3352" max="3352" width="15" style="19" customWidth="1"/>
    <col min="3353" max="3353" width="15.28515625" style="19" customWidth="1"/>
    <col min="3354" max="3354" width="14.42578125" style="19" customWidth="1"/>
    <col min="3355" max="3584" width="9.140625" style="19"/>
    <col min="3585" max="3595" width="4.140625" style="19" customWidth="1"/>
    <col min="3596" max="3596" width="5" style="19" customWidth="1"/>
    <col min="3597" max="3599" width="4.140625" style="19" customWidth="1"/>
    <col min="3600" max="3600" width="4.5703125" style="19" customWidth="1"/>
    <col min="3601" max="3607" width="3.28515625" style="19" customWidth="1"/>
    <col min="3608" max="3608" width="15" style="19" customWidth="1"/>
    <col min="3609" max="3609" width="15.28515625" style="19" customWidth="1"/>
    <col min="3610" max="3610" width="14.42578125" style="19" customWidth="1"/>
    <col min="3611" max="3840" width="9.140625" style="19"/>
    <col min="3841" max="3851" width="4.140625" style="19" customWidth="1"/>
    <col min="3852" max="3852" width="5" style="19" customWidth="1"/>
    <col min="3853" max="3855" width="4.140625" style="19" customWidth="1"/>
    <col min="3856" max="3856" width="4.5703125" style="19" customWidth="1"/>
    <col min="3857" max="3863" width="3.28515625" style="19" customWidth="1"/>
    <col min="3864" max="3864" width="15" style="19" customWidth="1"/>
    <col min="3865" max="3865" width="15.28515625" style="19" customWidth="1"/>
    <col min="3866" max="3866" width="14.42578125" style="19" customWidth="1"/>
    <col min="3867" max="4096" width="9.140625" style="19"/>
    <col min="4097" max="4107" width="4.140625" style="19" customWidth="1"/>
    <col min="4108" max="4108" width="5" style="19" customWidth="1"/>
    <col min="4109" max="4111" width="4.140625" style="19" customWidth="1"/>
    <col min="4112" max="4112" width="4.5703125" style="19" customWidth="1"/>
    <col min="4113" max="4119" width="3.28515625" style="19" customWidth="1"/>
    <col min="4120" max="4120" width="15" style="19" customWidth="1"/>
    <col min="4121" max="4121" width="15.28515625" style="19" customWidth="1"/>
    <col min="4122" max="4122" width="14.42578125" style="19" customWidth="1"/>
    <col min="4123" max="4352" width="9.140625" style="19"/>
    <col min="4353" max="4363" width="4.140625" style="19" customWidth="1"/>
    <col min="4364" max="4364" width="5" style="19" customWidth="1"/>
    <col min="4365" max="4367" width="4.140625" style="19" customWidth="1"/>
    <col min="4368" max="4368" width="4.5703125" style="19" customWidth="1"/>
    <col min="4369" max="4375" width="3.28515625" style="19" customWidth="1"/>
    <col min="4376" max="4376" width="15" style="19" customWidth="1"/>
    <col min="4377" max="4377" width="15.28515625" style="19" customWidth="1"/>
    <col min="4378" max="4378" width="14.42578125" style="19" customWidth="1"/>
    <col min="4379" max="4608" width="9.140625" style="19"/>
    <col min="4609" max="4619" width="4.140625" style="19" customWidth="1"/>
    <col min="4620" max="4620" width="5" style="19" customWidth="1"/>
    <col min="4621" max="4623" width="4.140625" style="19" customWidth="1"/>
    <col min="4624" max="4624" width="4.5703125" style="19" customWidth="1"/>
    <col min="4625" max="4631" width="3.28515625" style="19" customWidth="1"/>
    <col min="4632" max="4632" width="15" style="19" customWidth="1"/>
    <col min="4633" max="4633" width="15.28515625" style="19" customWidth="1"/>
    <col min="4634" max="4634" width="14.42578125" style="19" customWidth="1"/>
    <col min="4635" max="4864" width="9.140625" style="19"/>
    <col min="4865" max="4875" width="4.140625" style="19" customWidth="1"/>
    <col min="4876" max="4876" width="5" style="19" customWidth="1"/>
    <col min="4877" max="4879" width="4.140625" style="19" customWidth="1"/>
    <col min="4880" max="4880" width="4.5703125" style="19" customWidth="1"/>
    <col min="4881" max="4887" width="3.28515625" style="19" customWidth="1"/>
    <col min="4888" max="4888" width="15" style="19" customWidth="1"/>
    <col min="4889" max="4889" width="15.28515625" style="19" customWidth="1"/>
    <col min="4890" max="4890" width="14.42578125" style="19" customWidth="1"/>
    <col min="4891" max="5120" width="9.140625" style="19"/>
    <col min="5121" max="5131" width="4.140625" style="19" customWidth="1"/>
    <col min="5132" max="5132" width="5" style="19" customWidth="1"/>
    <col min="5133" max="5135" width="4.140625" style="19" customWidth="1"/>
    <col min="5136" max="5136" width="4.5703125" style="19" customWidth="1"/>
    <col min="5137" max="5143" width="3.28515625" style="19" customWidth="1"/>
    <col min="5144" max="5144" width="15" style="19" customWidth="1"/>
    <col min="5145" max="5145" width="15.28515625" style="19" customWidth="1"/>
    <col min="5146" max="5146" width="14.42578125" style="19" customWidth="1"/>
    <col min="5147" max="5376" width="9.140625" style="19"/>
    <col min="5377" max="5387" width="4.140625" style="19" customWidth="1"/>
    <col min="5388" max="5388" width="5" style="19" customWidth="1"/>
    <col min="5389" max="5391" width="4.140625" style="19" customWidth="1"/>
    <col min="5392" max="5392" width="4.5703125" style="19" customWidth="1"/>
    <col min="5393" max="5399" width="3.28515625" style="19" customWidth="1"/>
    <col min="5400" max="5400" width="15" style="19" customWidth="1"/>
    <col min="5401" max="5401" width="15.28515625" style="19" customWidth="1"/>
    <col min="5402" max="5402" width="14.42578125" style="19" customWidth="1"/>
    <col min="5403" max="5632" width="9.140625" style="19"/>
    <col min="5633" max="5643" width="4.140625" style="19" customWidth="1"/>
    <col min="5644" max="5644" width="5" style="19" customWidth="1"/>
    <col min="5645" max="5647" width="4.140625" style="19" customWidth="1"/>
    <col min="5648" max="5648" width="4.5703125" style="19" customWidth="1"/>
    <col min="5649" max="5655" width="3.28515625" style="19" customWidth="1"/>
    <col min="5656" max="5656" width="15" style="19" customWidth="1"/>
    <col min="5657" max="5657" width="15.28515625" style="19" customWidth="1"/>
    <col min="5658" max="5658" width="14.42578125" style="19" customWidth="1"/>
    <col min="5659" max="5888" width="9.140625" style="19"/>
    <col min="5889" max="5899" width="4.140625" style="19" customWidth="1"/>
    <col min="5900" max="5900" width="5" style="19" customWidth="1"/>
    <col min="5901" max="5903" width="4.140625" style="19" customWidth="1"/>
    <col min="5904" max="5904" width="4.5703125" style="19" customWidth="1"/>
    <col min="5905" max="5911" width="3.28515625" style="19" customWidth="1"/>
    <col min="5912" max="5912" width="15" style="19" customWidth="1"/>
    <col min="5913" max="5913" width="15.28515625" style="19" customWidth="1"/>
    <col min="5914" max="5914" width="14.42578125" style="19" customWidth="1"/>
    <col min="5915" max="6144" width="9.140625" style="19"/>
    <col min="6145" max="6155" width="4.140625" style="19" customWidth="1"/>
    <col min="6156" max="6156" width="5" style="19" customWidth="1"/>
    <col min="6157" max="6159" width="4.140625" style="19" customWidth="1"/>
    <col min="6160" max="6160" width="4.5703125" style="19" customWidth="1"/>
    <col min="6161" max="6167" width="3.28515625" style="19" customWidth="1"/>
    <col min="6168" max="6168" width="15" style="19" customWidth="1"/>
    <col min="6169" max="6169" width="15.28515625" style="19" customWidth="1"/>
    <col min="6170" max="6170" width="14.42578125" style="19" customWidth="1"/>
    <col min="6171" max="6400" width="9.140625" style="19"/>
    <col min="6401" max="6411" width="4.140625" style="19" customWidth="1"/>
    <col min="6412" max="6412" width="5" style="19" customWidth="1"/>
    <col min="6413" max="6415" width="4.140625" style="19" customWidth="1"/>
    <col min="6416" max="6416" width="4.5703125" style="19" customWidth="1"/>
    <col min="6417" max="6423" width="3.28515625" style="19" customWidth="1"/>
    <col min="6424" max="6424" width="15" style="19" customWidth="1"/>
    <col min="6425" max="6425" width="15.28515625" style="19" customWidth="1"/>
    <col min="6426" max="6426" width="14.42578125" style="19" customWidth="1"/>
    <col min="6427" max="6656" width="9.140625" style="19"/>
    <col min="6657" max="6667" width="4.140625" style="19" customWidth="1"/>
    <col min="6668" max="6668" width="5" style="19" customWidth="1"/>
    <col min="6669" max="6671" width="4.140625" style="19" customWidth="1"/>
    <col min="6672" max="6672" width="4.5703125" style="19" customWidth="1"/>
    <col min="6673" max="6679" width="3.28515625" style="19" customWidth="1"/>
    <col min="6680" max="6680" width="15" style="19" customWidth="1"/>
    <col min="6681" max="6681" width="15.28515625" style="19" customWidth="1"/>
    <col min="6682" max="6682" width="14.42578125" style="19" customWidth="1"/>
    <col min="6683" max="6912" width="9.140625" style="19"/>
    <col min="6913" max="6923" width="4.140625" style="19" customWidth="1"/>
    <col min="6924" max="6924" width="5" style="19" customWidth="1"/>
    <col min="6925" max="6927" width="4.140625" style="19" customWidth="1"/>
    <col min="6928" max="6928" width="4.5703125" style="19" customWidth="1"/>
    <col min="6929" max="6935" width="3.28515625" style="19" customWidth="1"/>
    <col min="6936" max="6936" width="15" style="19" customWidth="1"/>
    <col min="6937" max="6937" width="15.28515625" style="19" customWidth="1"/>
    <col min="6938" max="6938" width="14.42578125" style="19" customWidth="1"/>
    <col min="6939" max="7168" width="9.140625" style="19"/>
    <col min="7169" max="7179" width="4.140625" style="19" customWidth="1"/>
    <col min="7180" max="7180" width="5" style="19" customWidth="1"/>
    <col min="7181" max="7183" width="4.140625" style="19" customWidth="1"/>
    <col min="7184" max="7184" width="4.5703125" style="19" customWidth="1"/>
    <col min="7185" max="7191" width="3.28515625" style="19" customWidth="1"/>
    <col min="7192" max="7192" width="15" style="19" customWidth="1"/>
    <col min="7193" max="7193" width="15.28515625" style="19" customWidth="1"/>
    <col min="7194" max="7194" width="14.42578125" style="19" customWidth="1"/>
    <col min="7195" max="7424" width="9.140625" style="19"/>
    <col min="7425" max="7435" width="4.140625" style="19" customWidth="1"/>
    <col min="7436" max="7436" width="5" style="19" customWidth="1"/>
    <col min="7437" max="7439" width="4.140625" style="19" customWidth="1"/>
    <col min="7440" max="7440" width="4.5703125" style="19" customWidth="1"/>
    <col min="7441" max="7447" width="3.28515625" style="19" customWidth="1"/>
    <col min="7448" max="7448" width="15" style="19" customWidth="1"/>
    <col min="7449" max="7449" width="15.28515625" style="19" customWidth="1"/>
    <col min="7450" max="7450" width="14.42578125" style="19" customWidth="1"/>
    <col min="7451" max="7680" width="9.140625" style="19"/>
    <col min="7681" max="7691" width="4.140625" style="19" customWidth="1"/>
    <col min="7692" max="7692" width="5" style="19" customWidth="1"/>
    <col min="7693" max="7695" width="4.140625" style="19" customWidth="1"/>
    <col min="7696" max="7696" width="4.5703125" style="19" customWidth="1"/>
    <col min="7697" max="7703" width="3.28515625" style="19" customWidth="1"/>
    <col min="7704" max="7704" width="15" style="19" customWidth="1"/>
    <col min="7705" max="7705" width="15.28515625" style="19" customWidth="1"/>
    <col min="7706" max="7706" width="14.42578125" style="19" customWidth="1"/>
    <col min="7707" max="7936" width="9.140625" style="19"/>
    <col min="7937" max="7947" width="4.140625" style="19" customWidth="1"/>
    <col min="7948" max="7948" width="5" style="19" customWidth="1"/>
    <col min="7949" max="7951" width="4.140625" style="19" customWidth="1"/>
    <col min="7952" max="7952" width="4.5703125" style="19" customWidth="1"/>
    <col min="7953" max="7959" width="3.28515625" style="19" customWidth="1"/>
    <col min="7960" max="7960" width="15" style="19" customWidth="1"/>
    <col min="7961" max="7961" width="15.28515625" style="19" customWidth="1"/>
    <col min="7962" max="7962" width="14.42578125" style="19" customWidth="1"/>
    <col min="7963" max="8192" width="9.140625" style="19"/>
    <col min="8193" max="8203" width="4.140625" style="19" customWidth="1"/>
    <col min="8204" max="8204" width="5" style="19" customWidth="1"/>
    <col min="8205" max="8207" width="4.140625" style="19" customWidth="1"/>
    <col min="8208" max="8208" width="4.5703125" style="19" customWidth="1"/>
    <col min="8209" max="8215" width="3.28515625" style="19" customWidth="1"/>
    <col min="8216" max="8216" width="15" style="19" customWidth="1"/>
    <col min="8217" max="8217" width="15.28515625" style="19" customWidth="1"/>
    <col min="8218" max="8218" width="14.42578125" style="19" customWidth="1"/>
    <col min="8219" max="8448" width="9.140625" style="19"/>
    <col min="8449" max="8459" width="4.140625" style="19" customWidth="1"/>
    <col min="8460" max="8460" width="5" style="19" customWidth="1"/>
    <col min="8461" max="8463" width="4.140625" style="19" customWidth="1"/>
    <col min="8464" max="8464" width="4.5703125" style="19" customWidth="1"/>
    <col min="8465" max="8471" width="3.28515625" style="19" customWidth="1"/>
    <col min="8472" max="8472" width="15" style="19" customWidth="1"/>
    <col min="8473" max="8473" width="15.28515625" style="19" customWidth="1"/>
    <col min="8474" max="8474" width="14.42578125" style="19" customWidth="1"/>
    <col min="8475" max="8704" width="9.140625" style="19"/>
    <col min="8705" max="8715" width="4.140625" style="19" customWidth="1"/>
    <col min="8716" max="8716" width="5" style="19" customWidth="1"/>
    <col min="8717" max="8719" width="4.140625" style="19" customWidth="1"/>
    <col min="8720" max="8720" width="4.5703125" style="19" customWidth="1"/>
    <col min="8721" max="8727" width="3.28515625" style="19" customWidth="1"/>
    <col min="8728" max="8728" width="15" style="19" customWidth="1"/>
    <col min="8729" max="8729" width="15.28515625" style="19" customWidth="1"/>
    <col min="8730" max="8730" width="14.42578125" style="19" customWidth="1"/>
    <col min="8731" max="8960" width="9.140625" style="19"/>
    <col min="8961" max="8971" width="4.140625" style="19" customWidth="1"/>
    <col min="8972" max="8972" width="5" style="19" customWidth="1"/>
    <col min="8973" max="8975" width="4.140625" style="19" customWidth="1"/>
    <col min="8976" max="8976" width="4.5703125" style="19" customWidth="1"/>
    <col min="8977" max="8983" width="3.28515625" style="19" customWidth="1"/>
    <col min="8984" max="8984" width="15" style="19" customWidth="1"/>
    <col min="8985" max="8985" width="15.28515625" style="19" customWidth="1"/>
    <col min="8986" max="8986" width="14.42578125" style="19" customWidth="1"/>
    <col min="8987" max="9216" width="9.140625" style="19"/>
    <col min="9217" max="9227" width="4.140625" style="19" customWidth="1"/>
    <col min="9228" max="9228" width="5" style="19" customWidth="1"/>
    <col min="9229" max="9231" width="4.140625" style="19" customWidth="1"/>
    <col min="9232" max="9232" width="4.5703125" style="19" customWidth="1"/>
    <col min="9233" max="9239" width="3.28515625" style="19" customWidth="1"/>
    <col min="9240" max="9240" width="15" style="19" customWidth="1"/>
    <col min="9241" max="9241" width="15.28515625" style="19" customWidth="1"/>
    <col min="9242" max="9242" width="14.42578125" style="19" customWidth="1"/>
    <col min="9243" max="9472" width="9.140625" style="19"/>
    <col min="9473" max="9483" width="4.140625" style="19" customWidth="1"/>
    <col min="9484" max="9484" width="5" style="19" customWidth="1"/>
    <col min="9485" max="9487" width="4.140625" style="19" customWidth="1"/>
    <col min="9488" max="9488" width="4.5703125" style="19" customWidth="1"/>
    <col min="9489" max="9495" width="3.28515625" style="19" customWidth="1"/>
    <col min="9496" max="9496" width="15" style="19" customWidth="1"/>
    <col min="9497" max="9497" width="15.28515625" style="19" customWidth="1"/>
    <col min="9498" max="9498" width="14.42578125" style="19" customWidth="1"/>
    <col min="9499" max="9728" width="9.140625" style="19"/>
    <col min="9729" max="9739" width="4.140625" style="19" customWidth="1"/>
    <col min="9740" max="9740" width="5" style="19" customWidth="1"/>
    <col min="9741" max="9743" width="4.140625" style="19" customWidth="1"/>
    <col min="9744" max="9744" width="4.5703125" style="19" customWidth="1"/>
    <col min="9745" max="9751" width="3.28515625" style="19" customWidth="1"/>
    <col min="9752" max="9752" width="15" style="19" customWidth="1"/>
    <col min="9753" max="9753" width="15.28515625" style="19" customWidth="1"/>
    <col min="9754" max="9754" width="14.42578125" style="19" customWidth="1"/>
    <col min="9755" max="9984" width="9.140625" style="19"/>
    <col min="9985" max="9995" width="4.140625" style="19" customWidth="1"/>
    <col min="9996" max="9996" width="5" style="19" customWidth="1"/>
    <col min="9997" max="9999" width="4.140625" style="19" customWidth="1"/>
    <col min="10000" max="10000" width="4.5703125" style="19" customWidth="1"/>
    <col min="10001" max="10007" width="3.28515625" style="19" customWidth="1"/>
    <col min="10008" max="10008" width="15" style="19" customWidth="1"/>
    <col min="10009" max="10009" width="15.28515625" style="19" customWidth="1"/>
    <col min="10010" max="10010" width="14.42578125" style="19" customWidth="1"/>
    <col min="10011" max="10240" width="9.140625" style="19"/>
    <col min="10241" max="10251" width="4.140625" style="19" customWidth="1"/>
    <col min="10252" max="10252" width="5" style="19" customWidth="1"/>
    <col min="10253" max="10255" width="4.140625" style="19" customWidth="1"/>
    <col min="10256" max="10256" width="4.5703125" style="19" customWidth="1"/>
    <col min="10257" max="10263" width="3.28515625" style="19" customWidth="1"/>
    <col min="10264" max="10264" width="15" style="19" customWidth="1"/>
    <col min="10265" max="10265" width="15.28515625" style="19" customWidth="1"/>
    <col min="10266" max="10266" width="14.42578125" style="19" customWidth="1"/>
    <col min="10267" max="10496" width="9.140625" style="19"/>
    <col min="10497" max="10507" width="4.140625" style="19" customWidth="1"/>
    <col min="10508" max="10508" width="5" style="19" customWidth="1"/>
    <col min="10509" max="10511" width="4.140625" style="19" customWidth="1"/>
    <col min="10512" max="10512" width="4.5703125" style="19" customWidth="1"/>
    <col min="10513" max="10519" width="3.28515625" style="19" customWidth="1"/>
    <col min="10520" max="10520" width="15" style="19" customWidth="1"/>
    <col min="10521" max="10521" width="15.28515625" style="19" customWidth="1"/>
    <col min="10522" max="10522" width="14.42578125" style="19" customWidth="1"/>
    <col min="10523" max="10752" width="9.140625" style="19"/>
    <col min="10753" max="10763" width="4.140625" style="19" customWidth="1"/>
    <col min="10764" max="10764" width="5" style="19" customWidth="1"/>
    <col min="10765" max="10767" width="4.140625" style="19" customWidth="1"/>
    <col min="10768" max="10768" width="4.5703125" style="19" customWidth="1"/>
    <col min="10769" max="10775" width="3.28515625" style="19" customWidth="1"/>
    <col min="10776" max="10776" width="15" style="19" customWidth="1"/>
    <col min="10777" max="10777" width="15.28515625" style="19" customWidth="1"/>
    <col min="10778" max="10778" width="14.42578125" style="19" customWidth="1"/>
    <col min="10779" max="11008" width="9.140625" style="19"/>
    <col min="11009" max="11019" width="4.140625" style="19" customWidth="1"/>
    <col min="11020" max="11020" width="5" style="19" customWidth="1"/>
    <col min="11021" max="11023" width="4.140625" style="19" customWidth="1"/>
    <col min="11024" max="11024" width="4.5703125" style="19" customWidth="1"/>
    <col min="11025" max="11031" width="3.28515625" style="19" customWidth="1"/>
    <col min="11032" max="11032" width="15" style="19" customWidth="1"/>
    <col min="11033" max="11033" width="15.28515625" style="19" customWidth="1"/>
    <col min="11034" max="11034" width="14.42578125" style="19" customWidth="1"/>
    <col min="11035" max="11264" width="9.140625" style="19"/>
    <col min="11265" max="11275" width="4.140625" style="19" customWidth="1"/>
    <col min="11276" max="11276" width="5" style="19" customWidth="1"/>
    <col min="11277" max="11279" width="4.140625" style="19" customWidth="1"/>
    <col min="11280" max="11280" width="4.5703125" style="19" customWidth="1"/>
    <col min="11281" max="11287" width="3.28515625" style="19" customWidth="1"/>
    <col min="11288" max="11288" width="15" style="19" customWidth="1"/>
    <col min="11289" max="11289" width="15.28515625" style="19" customWidth="1"/>
    <col min="11290" max="11290" width="14.42578125" style="19" customWidth="1"/>
    <col min="11291" max="11520" width="9.140625" style="19"/>
    <col min="11521" max="11531" width="4.140625" style="19" customWidth="1"/>
    <col min="11532" max="11532" width="5" style="19" customWidth="1"/>
    <col min="11533" max="11535" width="4.140625" style="19" customWidth="1"/>
    <col min="11536" max="11536" width="4.5703125" style="19" customWidth="1"/>
    <col min="11537" max="11543" width="3.28515625" style="19" customWidth="1"/>
    <col min="11544" max="11544" width="15" style="19" customWidth="1"/>
    <col min="11545" max="11545" width="15.28515625" style="19" customWidth="1"/>
    <col min="11546" max="11546" width="14.42578125" style="19" customWidth="1"/>
    <col min="11547" max="11776" width="9.140625" style="19"/>
    <col min="11777" max="11787" width="4.140625" style="19" customWidth="1"/>
    <col min="11788" max="11788" width="5" style="19" customWidth="1"/>
    <col min="11789" max="11791" width="4.140625" style="19" customWidth="1"/>
    <col min="11792" max="11792" width="4.5703125" style="19" customWidth="1"/>
    <col min="11793" max="11799" width="3.28515625" style="19" customWidth="1"/>
    <col min="11800" max="11800" width="15" style="19" customWidth="1"/>
    <col min="11801" max="11801" width="15.28515625" style="19" customWidth="1"/>
    <col min="11802" max="11802" width="14.42578125" style="19" customWidth="1"/>
    <col min="11803" max="12032" width="9.140625" style="19"/>
    <col min="12033" max="12043" width="4.140625" style="19" customWidth="1"/>
    <col min="12044" max="12044" width="5" style="19" customWidth="1"/>
    <col min="12045" max="12047" width="4.140625" style="19" customWidth="1"/>
    <col min="12048" max="12048" width="4.5703125" style="19" customWidth="1"/>
    <col min="12049" max="12055" width="3.28515625" style="19" customWidth="1"/>
    <col min="12056" max="12056" width="15" style="19" customWidth="1"/>
    <col min="12057" max="12057" width="15.28515625" style="19" customWidth="1"/>
    <col min="12058" max="12058" width="14.42578125" style="19" customWidth="1"/>
    <col min="12059" max="12288" width="9.140625" style="19"/>
    <col min="12289" max="12299" width="4.140625" style="19" customWidth="1"/>
    <col min="12300" max="12300" width="5" style="19" customWidth="1"/>
    <col min="12301" max="12303" width="4.140625" style="19" customWidth="1"/>
    <col min="12304" max="12304" width="4.5703125" style="19" customWidth="1"/>
    <col min="12305" max="12311" width="3.28515625" style="19" customWidth="1"/>
    <col min="12312" max="12312" width="15" style="19" customWidth="1"/>
    <col min="12313" max="12313" width="15.28515625" style="19" customWidth="1"/>
    <col min="12314" max="12314" width="14.42578125" style="19" customWidth="1"/>
    <col min="12315" max="12544" width="9.140625" style="19"/>
    <col min="12545" max="12555" width="4.140625" style="19" customWidth="1"/>
    <col min="12556" max="12556" width="5" style="19" customWidth="1"/>
    <col min="12557" max="12559" width="4.140625" style="19" customWidth="1"/>
    <col min="12560" max="12560" width="4.5703125" style="19" customWidth="1"/>
    <col min="12561" max="12567" width="3.28515625" style="19" customWidth="1"/>
    <col min="12568" max="12568" width="15" style="19" customWidth="1"/>
    <col min="12569" max="12569" width="15.28515625" style="19" customWidth="1"/>
    <col min="12570" max="12570" width="14.42578125" style="19" customWidth="1"/>
    <col min="12571" max="12800" width="9.140625" style="19"/>
    <col min="12801" max="12811" width="4.140625" style="19" customWidth="1"/>
    <col min="12812" max="12812" width="5" style="19" customWidth="1"/>
    <col min="12813" max="12815" width="4.140625" style="19" customWidth="1"/>
    <col min="12816" max="12816" width="4.5703125" style="19" customWidth="1"/>
    <col min="12817" max="12823" width="3.28515625" style="19" customWidth="1"/>
    <col min="12824" max="12824" width="15" style="19" customWidth="1"/>
    <col min="12825" max="12825" width="15.28515625" style="19" customWidth="1"/>
    <col min="12826" max="12826" width="14.42578125" style="19" customWidth="1"/>
    <col min="12827" max="13056" width="9.140625" style="19"/>
    <col min="13057" max="13067" width="4.140625" style="19" customWidth="1"/>
    <col min="13068" max="13068" width="5" style="19" customWidth="1"/>
    <col min="13069" max="13071" width="4.140625" style="19" customWidth="1"/>
    <col min="13072" max="13072" width="4.5703125" style="19" customWidth="1"/>
    <col min="13073" max="13079" width="3.28515625" style="19" customWidth="1"/>
    <col min="13080" max="13080" width="15" style="19" customWidth="1"/>
    <col min="13081" max="13081" width="15.28515625" style="19" customWidth="1"/>
    <col min="13082" max="13082" width="14.42578125" style="19" customWidth="1"/>
    <col min="13083" max="13312" width="9.140625" style="19"/>
    <col min="13313" max="13323" width="4.140625" style="19" customWidth="1"/>
    <col min="13324" max="13324" width="5" style="19" customWidth="1"/>
    <col min="13325" max="13327" width="4.140625" style="19" customWidth="1"/>
    <col min="13328" max="13328" width="4.5703125" style="19" customWidth="1"/>
    <col min="13329" max="13335" width="3.28515625" style="19" customWidth="1"/>
    <col min="13336" max="13336" width="15" style="19" customWidth="1"/>
    <col min="13337" max="13337" width="15.28515625" style="19" customWidth="1"/>
    <col min="13338" max="13338" width="14.42578125" style="19" customWidth="1"/>
    <col min="13339" max="13568" width="9.140625" style="19"/>
    <col min="13569" max="13579" width="4.140625" style="19" customWidth="1"/>
    <col min="13580" max="13580" width="5" style="19" customWidth="1"/>
    <col min="13581" max="13583" width="4.140625" style="19" customWidth="1"/>
    <col min="13584" max="13584" width="4.5703125" style="19" customWidth="1"/>
    <col min="13585" max="13591" width="3.28515625" style="19" customWidth="1"/>
    <col min="13592" max="13592" width="15" style="19" customWidth="1"/>
    <col min="13593" max="13593" width="15.28515625" style="19" customWidth="1"/>
    <col min="13594" max="13594" width="14.42578125" style="19" customWidth="1"/>
    <col min="13595" max="13824" width="9.140625" style="19"/>
    <col min="13825" max="13835" width="4.140625" style="19" customWidth="1"/>
    <col min="13836" max="13836" width="5" style="19" customWidth="1"/>
    <col min="13837" max="13839" width="4.140625" style="19" customWidth="1"/>
    <col min="13840" max="13840" width="4.5703125" style="19" customWidth="1"/>
    <col min="13841" max="13847" width="3.28515625" style="19" customWidth="1"/>
    <col min="13848" max="13848" width="15" style="19" customWidth="1"/>
    <col min="13849" max="13849" width="15.28515625" style="19" customWidth="1"/>
    <col min="13850" max="13850" width="14.42578125" style="19" customWidth="1"/>
    <col min="13851" max="14080" width="9.140625" style="19"/>
    <col min="14081" max="14091" width="4.140625" style="19" customWidth="1"/>
    <col min="14092" max="14092" width="5" style="19" customWidth="1"/>
    <col min="14093" max="14095" width="4.140625" style="19" customWidth="1"/>
    <col min="14096" max="14096" width="4.5703125" style="19" customWidth="1"/>
    <col min="14097" max="14103" width="3.28515625" style="19" customWidth="1"/>
    <col min="14104" max="14104" width="15" style="19" customWidth="1"/>
    <col min="14105" max="14105" width="15.28515625" style="19" customWidth="1"/>
    <col min="14106" max="14106" width="14.42578125" style="19" customWidth="1"/>
    <col min="14107" max="14336" width="9.140625" style="19"/>
    <col min="14337" max="14347" width="4.140625" style="19" customWidth="1"/>
    <col min="14348" max="14348" width="5" style="19" customWidth="1"/>
    <col min="14349" max="14351" width="4.140625" style="19" customWidth="1"/>
    <col min="14352" max="14352" width="4.5703125" style="19" customWidth="1"/>
    <col min="14353" max="14359" width="3.28515625" style="19" customWidth="1"/>
    <col min="14360" max="14360" width="15" style="19" customWidth="1"/>
    <col min="14361" max="14361" width="15.28515625" style="19" customWidth="1"/>
    <col min="14362" max="14362" width="14.42578125" style="19" customWidth="1"/>
    <col min="14363" max="14592" width="9.140625" style="19"/>
    <col min="14593" max="14603" width="4.140625" style="19" customWidth="1"/>
    <col min="14604" max="14604" width="5" style="19" customWidth="1"/>
    <col min="14605" max="14607" width="4.140625" style="19" customWidth="1"/>
    <col min="14608" max="14608" width="4.5703125" style="19" customWidth="1"/>
    <col min="14609" max="14615" width="3.28515625" style="19" customWidth="1"/>
    <col min="14616" max="14616" width="15" style="19" customWidth="1"/>
    <col min="14617" max="14617" width="15.28515625" style="19" customWidth="1"/>
    <col min="14618" max="14618" width="14.42578125" style="19" customWidth="1"/>
    <col min="14619" max="14848" width="9.140625" style="19"/>
    <col min="14849" max="14859" width="4.140625" style="19" customWidth="1"/>
    <col min="14860" max="14860" width="5" style="19" customWidth="1"/>
    <col min="14861" max="14863" width="4.140625" style="19" customWidth="1"/>
    <col min="14864" max="14864" width="4.5703125" style="19" customWidth="1"/>
    <col min="14865" max="14871" width="3.28515625" style="19" customWidth="1"/>
    <col min="14872" max="14872" width="15" style="19" customWidth="1"/>
    <col min="14873" max="14873" width="15.28515625" style="19" customWidth="1"/>
    <col min="14874" max="14874" width="14.42578125" style="19" customWidth="1"/>
    <col min="14875" max="15104" width="9.140625" style="19"/>
    <col min="15105" max="15115" width="4.140625" style="19" customWidth="1"/>
    <col min="15116" max="15116" width="5" style="19" customWidth="1"/>
    <col min="15117" max="15119" width="4.140625" style="19" customWidth="1"/>
    <col min="15120" max="15120" width="4.5703125" style="19" customWidth="1"/>
    <col min="15121" max="15127" width="3.28515625" style="19" customWidth="1"/>
    <col min="15128" max="15128" width="15" style="19" customWidth="1"/>
    <col min="15129" max="15129" width="15.28515625" style="19" customWidth="1"/>
    <col min="15130" max="15130" width="14.42578125" style="19" customWidth="1"/>
    <col min="15131" max="15360" width="9.140625" style="19"/>
    <col min="15361" max="15371" width="4.140625" style="19" customWidth="1"/>
    <col min="15372" max="15372" width="5" style="19" customWidth="1"/>
    <col min="15373" max="15375" width="4.140625" style="19" customWidth="1"/>
    <col min="15376" max="15376" width="4.5703125" style="19" customWidth="1"/>
    <col min="15377" max="15383" width="3.28515625" style="19" customWidth="1"/>
    <col min="15384" max="15384" width="15" style="19" customWidth="1"/>
    <col min="15385" max="15385" width="15.28515625" style="19" customWidth="1"/>
    <col min="15386" max="15386" width="14.42578125" style="19" customWidth="1"/>
    <col min="15387" max="15616" width="9.140625" style="19"/>
    <col min="15617" max="15627" width="4.140625" style="19" customWidth="1"/>
    <col min="15628" max="15628" width="5" style="19" customWidth="1"/>
    <col min="15629" max="15631" width="4.140625" style="19" customWidth="1"/>
    <col min="15632" max="15632" width="4.5703125" style="19" customWidth="1"/>
    <col min="15633" max="15639" width="3.28515625" style="19" customWidth="1"/>
    <col min="15640" max="15640" width="15" style="19" customWidth="1"/>
    <col min="15641" max="15641" width="15.28515625" style="19" customWidth="1"/>
    <col min="15642" max="15642" width="14.42578125" style="19" customWidth="1"/>
    <col min="15643" max="15872" width="9.140625" style="19"/>
    <col min="15873" max="15883" width="4.140625" style="19" customWidth="1"/>
    <col min="15884" max="15884" width="5" style="19" customWidth="1"/>
    <col min="15885" max="15887" width="4.140625" style="19" customWidth="1"/>
    <col min="15888" max="15888" width="4.5703125" style="19" customWidth="1"/>
    <col min="15889" max="15895" width="3.28515625" style="19" customWidth="1"/>
    <col min="15896" max="15896" width="15" style="19" customWidth="1"/>
    <col min="15897" max="15897" width="15.28515625" style="19" customWidth="1"/>
    <col min="15898" max="15898" width="14.42578125" style="19" customWidth="1"/>
    <col min="15899" max="16128" width="9.140625" style="19"/>
    <col min="16129" max="16139" width="4.140625" style="19" customWidth="1"/>
    <col min="16140" max="16140" width="5" style="19" customWidth="1"/>
    <col min="16141" max="16143" width="4.140625" style="19" customWidth="1"/>
    <col min="16144" max="16144" width="4.5703125" style="19" customWidth="1"/>
    <col min="16145" max="16151" width="3.28515625" style="19" customWidth="1"/>
    <col min="16152" max="16152" width="15" style="19" customWidth="1"/>
    <col min="16153" max="16153" width="15.28515625" style="19" customWidth="1"/>
    <col min="16154" max="16154" width="14.42578125" style="19" customWidth="1"/>
    <col min="16155" max="16384" width="9.140625" style="19"/>
  </cols>
  <sheetData>
    <row r="1" spans="1:8">
      <c r="A1" s="2" t="s">
        <v>385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  <c r="H1" s="1113"/>
    </row>
    <row r="2" spans="1:8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8" ht="14.25">
      <c r="A3" s="43" t="s">
        <v>143</v>
      </c>
      <c r="B3" s="550"/>
      <c r="C3" s="549">
        <f>Деклар!G7</f>
        <v>2023</v>
      </c>
      <c r="D3" s="44"/>
      <c r="E3" s="37"/>
      <c r="F3" s="37"/>
    </row>
    <row r="4" spans="1:8" ht="14.25">
      <c r="A4" s="43"/>
      <c r="B4" s="44"/>
      <c r="C4" s="44"/>
      <c r="D4" s="44"/>
      <c r="E4" s="37"/>
      <c r="F4" s="37"/>
    </row>
    <row r="5" spans="1:8" ht="15.75">
      <c r="A5" s="1167" t="s">
        <v>97</v>
      </c>
      <c r="B5" s="1167"/>
      <c r="C5" s="1167"/>
      <c r="D5" s="1167"/>
      <c r="E5" s="1167"/>
      <c r="F5" s="1167"/>
      <c r="G5" s="1167"/>
    </row>
    <row r="6" spans="1:8">
      <c r="A6" s="1126" t="s">
        <v>874</v>
      </c>
      <c r="B6" s="1126"/>
      <c r="C6" s="1126"/>
      <c r="D6" s="1126"/>
      <c r="E6" s="1126"/>
      <c r="F6" s="1126"/>
      <c r="G6" s="1126"/>
    </row>
    <row r="7" spans="1:8" ht="13.5" thickBot="1">
      <c r="A7" s="1185"/>
      <c r="B7" s="1185"/>
      <c r="C7" s="1185"/>
      <c r="D7" s="1185"/>
      <c r="E7" s="1185"/>
      <c r="F7" s="1185"/>
      <c r="G7" s="1185"/>
    </row>
    <row r="8" spans="1:8" ht="60.75" thickBot="1">
      <c r="A8" s="127" t="s">
        <v>164</v>
      </c>
      <c r="B8" s="95" t="s">
        <v>232</v>
      </c>
      <c r="C8" s="94" t="s">
        <v>177</v>
      </c>
      <c r="D8" s="94" t="s">
        <v>178</v>
      </c>
      <c r="E8" s="1150" t="s">
        <v>233</v>
      </c>
      <c r="F8" s="1150"/>
      <c r="G8" s="94" t="s">
        <v>234</v>
      </c>
      <c r="H8" s="128" t="s">
        <v>203</v>
      </c>
    </row>
    <row r="9" spans="1:8" ht="13.5" thickBot="1">
      <c r="A9" s="57">
        <v>1</v>
      </c>
      <c r="B9" s="58">
        <v>2</v>
      </c>
      <c r="C9" s="58">
        <v>3</v>
      </c>
      <c r="D9" s="58">
        <v>4</v>
      </c>
      <c r="E9" s="1169">
        <v>5</v>
      </c>
      <c r="F9" s="1169"/>
      <c r="G9" s="58">
        <v>6</v>
      </c>
      <c r="H9" s="59">
        <v>7</v>
      </c>
    </row>
    <row r="10" spans="1:8">
      <c r="A10" s="53">
        <v>1</v>
      </c>
      <c r="B10" s="53"/>
      <c r="C10" s="24"/>
      <c r="D10" s="24"/>
      <c r="E10" s="1201"/>
      <c r="F10" s="1322"/>
      <c r="G10" s="364">
        <f>E10</f>
        <v>0</v>
      </c>
      <c r="H10" s="124"/>
    </row>
    <row r="11" spans="1:8">
      <c r="A11" s="83"/>
      <c r="B11" s="83"/>
      <c r="C11" s="25"/>
      <c r="D11" s="25"/>
      <c r="E11" s="1202"/>
      <c r="F11" s="1213"/>
      <c r="G11" s="125">
        <f>E11</f>
        <v>0</v>
      </c>
      <c r="H11" s="125"/>
    </row>
    <row r="12" spans="1:8" ht="13.5" thickBot="1">
      <c r="A12" s="52"/>
      <c r="B12" s="52"/>
      <c r="C12" s="121"/>
      <c r="D12" s="121"/>
      <c r="E12" s="1203"/>
      <c r="F12" s="1319"/>
      <c r="G12" s="219">
        <f>E12</f>
        <v>0</v>
      </c>
      <c r="H12" s="126"/>
    </row>
    <row r="13" spans="1:8" ht="39" customHeight="1" thickBot="1">
      <c r="A13" s="54"/>
      <c r="B13" s="1320" t="s">
        <v>875</v>
      </c>
      <c r="C13" s="1321"/>
      <c r="D13" s="1321"/>
      <c r="E13" s="1321"/>
      <c r="F13" s="1321"/>
      <c r="G13" s="850">
        <f>SUM(G10:G12)</f>
        <v>0</v>
      </c>
      <c r="H13" s="164"/>
    </row>
    <row r="14" spans="1:8" ht="60">
      <c r="G14" s="642" t="s">
        <v>717</v>
      </c>
    </row>
    <row r="15" spans="1:8">
      <c r="B15" s="64" t="s">
        <v>102</v>
      </c>
      <c r="C15" s="25"/>
      <c r="D15" s="25"/>
    </row>
    <row r="16" spans="1:8">
      <c r="C16" s="21" t="s">
        <v>103</v>
      </c>
      <c r="D16" s="21" t="s">
        <v>156</v>
      </c>
    </row>
  </sheetData>
  <mergeCells count="12">
    <mergeCell ref="D1:H1"/>
    <mergeCell ref="E11:F11"/>
    <mergeCell ref="E12:F12"/>
    <mergeCell ref="B13:F13"/>
    <mergeCell ref="B2:C2"/>
    <mergeCell ref="E2:F2"/>
    <mergeCell ref="A5:G5"/>
    <mergeCell ref="A6:G6"/>
    <mergeCell ref="A7:G7"/>
    <mergeCell ref="E8:F8"/>
    <mergeCell ref="E9:F9"/>
    <mergeCell ref="E10:F1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M9" sqref="M9"/>
    </sheetView>
  </sheetViews>
  <sheetFormatPr defaultRowHeight="12.75"/>
  <cols>
    <col min="1" max="1" width="5.28515625" style="19" customWidth="1"/>
    <col min="2" max="2" width="16.7109375" style="19" customWidth="1"/>
    <col min="3" max="4" width="14.28515625" style="21" customWidth="1"/>
    <col min="5" max="5" width="15.28515625" style="21" customWidth="1"/>
    <col min="6" max="6" width="12.7109375" style="21" customWidth="1"/>
    <col min="7" max="7" width="10.140625" style="19" customWidth="1"/>
    <col min="8" max="8" width="13.5703125" style="19" customWidth="1"/>
    <col min="9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9.14062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9.14062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9.14062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9.14062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9.14062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9.14062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9.14062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9.14062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9.14062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9.14062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9.14062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9.14062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9.14062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9.14062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9.14062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9.14062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9.14062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9.14062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9.14062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9.14062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9.14062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9.14062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9.14062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9.14062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9.14062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9.14062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9.14062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9.14062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9.14062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9.14062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9.14062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9.14062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9.14062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9.14062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9.14062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9.14062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9.14062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9.14062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9.14062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9.14062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9.14062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9.14062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9.14062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9.14062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9.14062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9.14062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9.14062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9.14062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9.14062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9.14062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9.14062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9.14062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9.14062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9.14062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9.14062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9.14062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9.14062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9.14062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9.14062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9.14062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9.14062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9.14062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9.14062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9.140625" style="19"/>
  </cols>
  <sheetData>
    <row r="1" spans="1:7">
      <c r="A1" s="2" t="s">
        <v>385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7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7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7" ht="14.25">
      <c r="A4" s="43"/>
      <c r="B4" s="44"/>
      <c r="C4" s="44"/>
      <c r="D4" s="44"/>
      <c r="E4" s="37"/>
      <c r="F4" s="37"/>
    </row>
    <row r="5" spans="1:7" ht="15.75">
      <c r="A5" s="1167" t="s">
        <v>97</v>
      </c>
      <c r="B5" s="1167"/>
      <c r="C5" s="1167"/>
      <c r="D5" s="1167"/>
      <c r="E5" s="1167"/>
      <c r="F5" s="1167"/>
    </row>
    <row r="6" spans="1:7">
      <c r="A6" s="1126" t="s">
        <v>877</v>
      </c>
      <c r="B6" s="1126"/>
      <c r="C6" s="1126"/>
      <c r="D6" s="1126"/>
      <c r="E6" s="1126"/>
      <c r="F6" s="1126"/>
    </row>
    <row r="7" spans="1:7">
      <c r="A7" s="37"/>
      <c r="B7" s="37"/>
      <c r="C7" s="37"/>
      <c r="D7" s="37"/>
      <c r="E7" s="37"/>
      <c r="F7" s="37"/>
    </row>
    <row r="8" spans="1:7" ht="19.149999999999999" customHeight="1" thickBot="1">
      <c r="A8" s="1185" t="s">
        <v>244</v>
      </c>
      <c r="B8" s="1185"/>
      <c r="C8" s="1185"/>
      <c r="D8" s="1185"/>
      <c r="E8" s="1185"/>
      <c r="F8" s="1185"/>
      <c r="G8" s="1185"/>
    </row>
    <row r="9" spans="1:7" ht="60.75" thickBot="1">
      <c r="A9" s="127" t="s">
        <v>164</v>
      </c>
      <c r="B9" s="96" t="s">
        <v>235</v>
      </c>
      <c r="C9" s="95" t="s">
        <v>236</v>
      </c>
      <c r="D9" s="94" t="s">
        <v>237</v>
      </c>
      <c r="E9" s="140" t="s">
        <v>238</v>
      </c>
      <c r="F9" s="188" t="s">
        <v>239</v>
      </c>
    </row>
    <row r="10" spans="1:7" ht="13.5" thickBot="1">
      <c r="A10" s="57">
        <v>1</v>
      </c>
      <c r="B10" s="133">
        <v>2</v>
      </c>
      <c r="C10" s="58">
        <v>3</v>
      </c>
      <c r="D10" s="58">
        <v>4</v>
      </c>
      <c r="E10" s="133">
        <v>5</v>
      </c>
      <c r="F10" s="63">
        <v>6</v>
      </c>
    </row>
    <row r="11" spans="1:7">
      <c r="A11" s="137">
        <v>1</v>
      </c>
      <c r="B11" s="165" t="s">
        <v>240</v>
      </c>
      <c r="C11" s="166"/>
      <c r="D11" s="153"/>
      <c r="E11" s="163"/>
      <c r="F11" s="186"/>
    </row>
    <row r="12" spans="1:7">
      <c r="A12" s="53">
        <v>2</v>
      </c>
      <c r="B12" s="50" t="s">
        <v>241</v>
      </c>
      <c r="C12" s="83"/>
      <c r="D12" s="154"/>
      <c r="E12" s="134"/>
      <c r="F12" s="143"/>
    </row>
    <row r="13" spans="1:7">
      <c r="A13" s="168">
        <v>3</v>
      </c>
      <c r="B13" s="50" t="s">
        <v>242</v>
      </c>
      <c r="C13" s="167"/>
      <c r="D13" s="154"/>
      <c r="E13" s="134"/>
      <c r="F13" s="143"/>
    </row>
    <row r="14" spans="1:7" ht="13.5" thickBot="1">
      <c r="A14" s="170">
        <v>4</v>
      </c>
      <c r="B14" s="171" t="s">
        <v>243</v>
      </c>
      <c r="C14" s="172"/>
      <c r="D14" s="173"/>
      <c r="E14" s="157"/>
      <c r="F14" s="187"/>
    </row>
    <row r="15" spans="1:7" ht="13.5" thickBot="1">
      <c r="A15" s="174"/>
      <c r="B15" s="1329" t="s">
        <v>175</v>
      </c>
      <c r="C15" s="1330"/>
      <c r="D15" s="1331"/>
      <c r="E15" s="185"/>
      <c r="F15" s="175">
        <f>SUM(F11:F14)</f>
        <v>0</v>
      </c>
    </row>
    <row r="18" spans="1:8" ht="13.9" customHeight="1" thickBot="1">
      <c r="A18" s="1205" t="s">
        <v>245</v>
      </c>
      <c r="B18" s="1205"/>
      <c r="C18" s="1205"/>
      <c r="D18" s="1205"/>
      <c r="E18" s="1205"/>
      <c r="F18" s="1205"/>
      <c r="G18" s="1205"/>
      <c r="H18" s="1205"/>
    </row>
    <row r="19" spans="1:8" ht="60.75" thickBot="1">
      <c r="A19" s="127" t="s">
        <v>164</v>
      </c>
      <c r="B19" s="96" t="s">
        <v>246</v>
      </c>
      <c r="C19" s="95" t="s">
        <v>247</v>
      </c>
      <c r="D19" s="94" t="s">
        <v>248</v>
      </c>
      <c r="E19" s="140" t="s">
        <v>249</v>
      </c>
      <c r="F19" s="140" t="s">
        <v>250</v>
      </c>
      <c r="G19" s="140" t="s">
        <v>251</v>
      </c>
      <c r="H19" s="188" t="s">
        <v>239</v>
      </c>
    </row>
    <row r="20" spans="1:8" ht="13.5" thickBot="1">
      <c r="A20" s="57">
        <v>1</v>
      </c>
      <c r="B20" s="133">
        <v>2</v>
      </c>
      <c r="C20" s="58">
        <v>3</v>
      </c>
      <c r="D20" s="58">
        <v>4</v>
      </c>
      <c r="E20" s="133">
        <v>5</v>
      </c>
      <c r="F20" s="133">
        <v>6</v>
      </c>
      <c r="G20" s="133">
        <v>7</v>
      </c>
      <c r="H20" s="63">
        <v>8</v>
      </c>
    </row>
    <row r="21" spans="1:8" ht="12.75" customHeight="1">
      <c r="A21" s="137">
        <v>1</v>
      </c>
      <c r="B21" s="179"/>
      <c r="C21" s="137"/>
      <c r="D21" s="153"/>
      <c r="E21" s="163"/>
      <c r="F21" s="176"/>
      <c r="G21" s="181"/>
      <c r="H21" s="182"/>
    </row>
    <row r="22" spans="1:8" ht="12.75" customHeight="1">
      <c r="A22" s="53">
        <v>2</v>
      </c>
      <c r="B22" s="50"/>
      <c r="C22" s="83"/>
      <c r="D22" s="154"/>
      <c r="E22" s="134"/>
      <c r="F22" s="79"/>
      <c r="G22" s="50"/>
      <c r="H22" s="183"/>
    </row>
    <row r="23" spans="1:8" ht="12.75" customHeight="1">
      <c r="A23" s="168">
        <v>3</v>
      </c>
      <c r="B23" s="50"/>
      <c r="C23" s="167"/>
      <c r="D23" s="154"/>
      <c r="E23" s="134"/>
      <c r="F23" s="79"/>
      <c r="G23" s="50"/>
      <c r="H23" s="183"/>
    </row>
    <row r="24" spans="1:8" ht="13.5" thickBot="1">
      <c r="A24" s="170">
        <v>4</v>
      </c>
      <c r="B24" s="171"/>
      <c r="C24" s="172"/>
      <c r="D24" s="173"/>
      <c r="E24" s="157"/>
      <c r="F24" s="177"/>
      <c r="G24" s="171"/>
      <c r="H24" s="184"/>
    </row>
    <row r="25" spans="1:8" ht="13.5" customHeight="1" thickBot="1">
      <c r="A25" s="174"/>
      <c r="B25" s="1329" t="s">
        <v>175</v>
      </c>
      <c r="C25" s="1332"/>
      <c r="D25" s="1332"/>
      <c r="E25" s="1332"/>
      <c r="F25" s="1332"/>
      <c r="G25" s="1332"/>
      <c r="H25" s="104">
        <f>SUM(H21:H24)</f>
        <v>0</v>
      </c>
    </row>
    <row r="28" spans="1:8" ht="45.75" customHeight="1" thickBot="1">
      <c r="A28" s="1185" t="s">
        <v>252</v>
      </c>
      <c r="B28" s="1185"/>
      <c r="C28" s="1185"/>
      <c r="D28" s="1185"/>
      <c r="E28" s="1185"/>
      <c r="F28" s="1185"/>
      <c r="G28" s="1185"/>
      <c r="H28" s="1185"/>
    </row>
    <row r="29" spans="1:8" ht="77.25" thickBot="1">
      <c r="A29" s="127" t="s">
        <v>164</v>
      </c>
      <c r="B29" s="96" t="s">
        <v>254</v>
      </c>
      <c r="C29" s="95" t="s">
        <v>255</v>
      </c>
      <c r="D29" s="96" t="s">
        <v>256</v>
      </c>
      <c r="E29" s="140" t="s">
        <v>253</v>
      </c>
      <c r="F29" s="188" t="s">
        <v>239</v>
      </c>
    </row>
    <row r="30" spans="1:8" ht="13.5" thickBot="1">
      <c r="A30" s="57">
        <v>1</v>
      </c>
      <c r="B30" s="133">
        <v>2</v>
      </c>
      <c r="C30" s="58">
        <v>3</v>
      </c>
      <c r="D30" s="58">
        <v>4</v>
      </c>
      <c r="E30" s="133">
        <v>5</v>
      </c>
      <c r="F30" s="63">
        <v>6</v>
      </c>
    </row>
    <row r="31" spans="1:8">
      <c r="A31" s="137">
        <v>1</v>
      </c>
      <c r="B31" s="165"/>
      <c r="C31" s="166"/>
      <c r="D31" s="153"/>
      <c r="E31" s="163"/>
      <c r="F31" s="186"/>
    </row>
    <row r="32" spans="1:8">
      <c r="A32" s="53">
        <v>2</v>
      </c>
      <c r="B32" s="50"/>
      <c r="C32" s="83"/>
      <c r="D32" s="154"/>
      <c r="E32" s="134"/>
      <c r="F32" s="143"/>
    </row>
    <row r="33" spans="1:6">
      <c r="A33" s="168">
        <v>3</v>
      </c>
      <c r="B33" s="50"/>
      <c r="C33" s="167"/>
      <c r="D33" s="154"/>
      <c r="E33" s="134"/>
      <c r="F33" s="143"/>
    </row>
    <row r="34" spans="1:6" ht="13.5" thickBot="1">
      <c r="A34" s="170">
        <v>4</v>
      </c>
      <c r="B34" s="171"/>
      <c r="C34" s="172"/>
      <c r="D34" s="173"/>
      <c r="E34" s="157"/>
      <c r="F34" s="187"/>
    </row>
    <row r="35" spans="1:6" ht="13.5" thickBot="1">
      <c r="A35" s="189"/>
      <c r="B35" s="1323" t="s">
        <v>175</v>
      </c>
      <c r="C35" s="1324"/>
      <c r="D35" s="1325"/>
      <c r="E35" s="190"/>
      <c r="F35" s="191">
        <f>SUM(F31:F34)</f>
        <v>0</v>
      </c>
    </row>
    <row r="36" spans="1:6" ht="21" customHeight="1" thickBot="1">
      <c r="A36" s="54"/>
      <c r="B36" s="1326" t="s">
        <v>876</v>
      </c>
      <c r="C36" s="1327"/>
      <c r="D36" s="1327"/>
      <c r="E36" s="1328"/>
      <c r="F36" s="851">
        <f>F15+H25+F35</f>
        <v>0</v>
      </c>
    </row>
    <row r="37" spans="1:6" ht="42.6" customHeight="1">
      <c r="F37" s="642" t="s">
        <v>723</v>
      </c>
    </row>
    <row r="38" spans="1:6" ht="22.5" customHeight="1">
      <c r="B38" s="64" t="s">
        <v>102</v>
      </c>
      <c r="C38" s="25"/>
      <c r="D38" s="25"/>
    </row>
    <row r="39" spans="1:6">
      <c r="C39" s="21" t="s">
        <v>103</v>
      </c>
      <c r="D39" s="21" t="s">
        <v>156</v>
      </c>
    </row>
  </sheetData>
  <mergeCells count="12">
    <mergeCell ref="D1:F1"/>
    <mergeCell ref="B2:C2"/>
    <mergeCell ref="E2:F2"/>
    <mergeCell ref="A5:F5"/>
    <mergeCell ref="A6:F6"/>
    <mergeCell ref="A8:G8"/>
    <mergeCell ref="B35:D35"/>
    <mergeCell ref="B36:E36"/>
    <mergeCell ref="B15:D15"/>
    <mergeCell ref="B25:G25"/>
    <mergeCell ref="A18:H18"/>
    <mergeCell ref="A28:H2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0" workbookViewId="0">
      <selection activeCell="V36" sqref="V36"/>
    </sheetView>
  </sheetViews>
  <sheetFormatPr defaultRowHeight="12.75"/>
  <cols>
    <col min="1" max="1" width="5.28515625" style="19" customWidth="1"/>
    <col min="2" max="2" width="22.7109375" style="19" customWidth="1"/>
    <col min="3" max="3" width="13.5703125" style="21" customWidth="1"/>
    <col min="4" max="4" width="14.28515625" style="21" customWidth="1"/>
    <col min="5" max="5" width="12" style="21" customWidth="1"/>
    <col min="6" max="6" width="12.7109375" style="21" customWidth="1"/>
    <col min="7" max="7" width="14.140625" style="19" customWidth="1"/>
    <col min="8" max="8" width="11.42578125" style="19" customWidth="1"/>
    <col min="9" max="9" width="12.28515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9.14062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9.14062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9.14062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9.14062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9.14062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9.14062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9.14062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9.14062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9.14062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9.14062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9.14062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9.14062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9.14062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9.14062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9.14062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9.14062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9.14062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9.14062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9.14062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9.14062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9.14062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9.14062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9.14062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9.14062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9.14062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9.14062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9.14062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9.14062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9.14062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9.14062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9.14062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9.14062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9.14062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9.14062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9.14062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9.14062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9.14062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9.14062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9.14062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9.14062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9.14062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9.14062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9.14062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9.14062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9.14062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9.14062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9.14062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9.14062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9.14062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9.14062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9.14062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9.14062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9.14062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9.14062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9.14062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9.14062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9.14062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9.14062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9.14062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9.14062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9.14062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9.14062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9.14062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9.140625" style="19"/>
  </cols>
  <sheetData>
    <row r="1" spans="1:9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3"/>
    </row>
    <row r="2" spans="1:9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9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9" ht="14.25">
      <c r="A4" s="43"/>
      <c r="B4" s="44"/>
      <c r="C4" s="44"/>
      <c r="D4" s="44"/>
      <c r="E4" s="37"/>
      <c r="F4" s="37"/>
    </row>
    <row r="5" spans="1:9" ht="15.75">
      <c r="A5" s="1167" t="s">
        <v>97</v>
      </c>
      <c r="B5" s="1167"/>
      <c r="C5" s="1167"/>
      <c r="D5" s="1167"/>
      <c r="E5" s="1167"/>
      <c r="F5" s="1167"/>
    </row>
    <row r="6" spans="1:9">
      <c r="A6" s="1126" t="s">
        <v>880</v>
      </c>
      <c r="B6" s="1126"/>
      <c r="C6" s="1126"/>
      <c r="D6" s="1126"/>
      <c r="E6" s="1126"/>
      <c r="F6" s="1126"/>
    </row>
    <row r="7" spans="1:9" ht="13.5" thickBot="1">
      <c r="A7" s="37"/>
      <c r="B7" s="37"/>
      <c r="C7" s="37"/>
      <c r="D7" s="37"/>
      <c r="E7" s="37"/>
      <c r="F7" s="37"/>
    </row>
    <row r="8" spans="1:9" ht="236.25" customHeight="1" thickBot="1">
      <c r="A8" s="127" t="s">
        <v>164</v>
      </c>
      <c r="B8" s="95" t="s">
        <v>257</v>
      </c>
      <c r="C8" s="195" t="s">
        <v>258</v>
      </c>
      <c r="D8" s="195" t="s">
        <v>259</v>
      </c>
      <c r="E8" s="196" t="s">
        <v>260</v>
      </c>
      <c r="F8" s="196" t="s">
        <v>261</v>
      </c>
      <c r="G8" s="196" t="s">
        <v>264</v>
      </c>
      <c r="H8" s="196" t="s">
        <v>262</v>
      </c>
      <c r="I8" s="197" t="s">
        <v>263</v>
      </c>
    </row>
    <row r="9" spans="1:9" ht="13.5" thickBot="1">
      <c r="A9" s="57">
        <v>1</v>
      </c>
      <c r="B9" s="133">
        <v>2</v>
      </c>
      <c r="C9" s="58">
        <v>3</v>
      </c>
      <c r="D9" s="58">
        <v>4</v>
      </c>
      <c r="E9" s="133">
        <v>5</v>
      </c>
      <c r="F9" s="58">
        <v>6</v>
      </c>
      <c r="G9" s="133">
        <v>7</v>
      </c>
      <c r="H9" s="58">
        <v>8</v>
      </c>
      <c r="I9" s="59">
        <v>9</v>
      </c>
    </row>
    <row r="10" spans="1:9">
      <c r="A10" s="137">
        <v>1</v>
      </c>
      <c r="B10" s="179"/>
      <c r="C10" s="205"/>
      <c r="D10" s="208"/>
      <c r="E10" s="161" t="s">
        <v>6</v>
      </c>
      <c r="F10" s="198" t="s">
        <v>6</v>
      </c>
      <c r="G10" s="131" t="s">
        <v>6</v>
      </c>
      <c r="H10" s="131" t="s">
        <v>6</v>
      </c>
      <c r="I10" s="131" t="s">
        <v>6</v>
      </c>
    </row>
    <row r="11" spans="1:9">
      <c r="A11" s="53">
        <v>2</v>
      </c>
      <c r="B11" s="179"/>
      <c r="C11" s="82"/>
      <c r="D11" s="209"/>
      <c r="E11" s="162" t="s">
        <v>6</v>
      </c>
      <c r="F11" s="81" t="s">
        <v>6</v>
      </c>
      <c r="G11" s="80" t="s">
        <v>6</v>
      </c>
      <c r="H11" s="80" t="s">
        <v>6</v>
      </c>
      <c r="I11" s="80" t="s">
        <v>6</v>
      </c>
    </row>
    <row r="12" spans="1:9">
      <c r="A12" s="53">
        <v>3</v>
      </c>
      <c r="B12" s="50"/>
      <c r="C12" s="82"/>
      <c r="D12" s="209"/>
      <c r="E12" s="162" t="s">
        <v>6</v>
      </c>
      <c r="F12" s="81" t="s">
        <v>6</v>
      </c>
      <c r="G12" s="80" t="s">
        <v>6</v>
      </c>
      <c r="H12" s="80" t="s">
        <v>6</v>
      </c>
      <c r="I12" s="80" t="s">
        <v>6</v>
      </c>
    </row>
    <row r="13" spans="1:9">
      <c r="A13" s="53">
        <v>4</v>
      </c>
      <c r="B13" s="50"/>
      <c r="C13" s="82"/>
      <c r="D13" s="209"/>
      <c r="E13" s="162" t="s">
        <v>6</v>
      </c>
      <c r="F13" s="81" t="s">
        <v>6</v>
      </c>
      <c r="G13" s="80" t="s">
        <v>6</v>
      </c>
      <c r="H13" s="80" t="s">
        <v>6</v>
      </c>
      <c r="I13" s="80" t="s">
        <v>6</v>
      </c>
    </row>
    <row r="14" spans="1:9">
      <c r="A14" s="53">
        <v>5</v>
      </c>
      <c r="B14" s="50"/>
      <c r="C14" s="82"/>
      <c r="D14" s="209"/>
      <c r="E14" s="162" t="s">
        <v>6</v>
      </c>
      <c r="F14" s="81" t="s">
        <v>6</v>
      </c>
      <c r="G14" s="80" t="s">
        <v>6</v>
      </c>
      <c r="H14" s="80" t="s">
        <v>6</v>
      </c>
      <c r="I14" s="80" t="s">
        <v>6</v>
      </c>
    </row>
    <row r="15" spans="1:9">
      <c r="A15" s="53">
        <v>6</v>
      </c>
      <c r="B15" s="50"/>
      <c r="C15" s="82"/>
      <c r="D15" s="209"/>
      <c r="E15" s="162" t="s">
        <v>6</v>
      </c>
      <c r="F15" s="81" t="s">
        <v>6</v>
      </c>
      <c r="G15" s="80" t="s">
        <v>6</v>
      </c>
      <c r="H15" s="80" t="s">
        <v>6</v>
      </c>
      <c r="I15" s="80" t="s">
        <v>6</v>
      </c>
    </row>
    <row r="16" spans="1:9">
      <c r="A16" s="53">
        <v>7</v>
      </c>
      <c r="B16" s="50"/>
      <c r="C16" s="82"/>
      <c r="D16" s="209"/>
      <c r="E16" s="162" t="s">
        <v>6</v>
      </c>
      <c r="F16" s="81" t="s">
        <v>6</v>
      </c>
      <c r="G16" s="80" t="s">
        <v>6</v>
      </c>
      <c r="H16" s="80" t="s">
        <v>6</v>
      </c>
      <c r="I16" s="80" t="s">
        <v>6</v>
      </c>
    </row>
    <row r="17" spans="1:9">
      <c r="A17" s="53">
        <v>8</v>
      </c>
      <c r="B17" s="50"/>
      <c r="C17" s="103"/>
      <c r="D17" s="209"/>
      <c r="E17" s="162" t="s">
        <v>6</v>
      </c>
      <c r="F17" s="81" t="s">
        <v>6</v>
      </c>
      <c r="G17" s="80" t="s">
        <v>6</v>
      </c>
      <c r="H17" s="80" t="s">
        <v>6</v>
      </c>
      <c r="I17" s="80" t="s">
        <v>6</v>
      </c>
    </row>
    <row r="18" spans="1:9">
      <c r="A18" s="168">
        <v>9</v>
      </c>
      <c r="B18" s="50"/>
      <c r="C18" s="103"/>
      <c r="D18" s="209"/>
      <c r="E18" s="162" t="s">
        <v>6</v>
      </c>
      <c r="F18" s="81" t="s">
        <v>6</v>
      </c>
      <c r="G18" s="80" t="s">
        <v>6</v>
      </c>
      <c r="H18" s="80" t="s">
        <v>6</v>
      </c>
      <c r="I18" s="80" t="s">
        <v>6</v>
      </c>
    </row>
    <row r="19" spans="1:9">
      <c r="A19" s="67">
        <v>10</v>
      </c>
      <c r="B19" s="50"/>
      <c r="C19" s="103"/>
      <c r="D19" s="78"/>
      <c r="E19" s="162" t="s">
        <v>6</v>
      </c>
      <c r="F19" s="81" t="s">
        <v>6</v>
      </c>
      <c r="G19" s="80" t="s">
        <v>6</v>
      </c>
      <c r="H19" s="80" t="s">
        <v>6</v>
      </c>
      <c r="I19" s="80" t="s">
        <v>6</v>
      </c>
    </row>
    <row r="20" spans="1:9">
      <c r="A20" s="137">
        <v>11</v>
      </c>
      <c r="B20" s="179"/>
      <c r="C20" s="207"/>
      <c r="D20" s="210"/>
      <c r="E20" s="162" t="s">
        <v>6</v>
      </c>
      <c r="F20" s="81" t="s">
        <v>6</v>
      </c>
      <c r="G20" s="80" t="s">
        <v>6</v>
      </c>
      <c r="H20" s="80" t="s">
        <v>6</v>
      </c>
      <c r="I20" s="80" t="s">
        <v>6</v>
      </c>
    </row>
    <row r="21" spans="1:9">
      <c r="A21" s="53">
        <v>12</v>
      </c>
      <c r="B21" s="50"/>
      <c r="C21" s="103"/>
      <c r="D21" s="209"/>
      <c r="E21" s="162" t="s">
        <v>6</v>
      </c>
      <c r="F21" s="81" t="s">
        <v>6</v>
      </c>
      <c r="G21" s="80" t="s">
        <v>6</v>
      </c>
      <c r="H21" s="80" t="s">
        <v>6</v>
      </c>
      <c r="I21" s="80" t="s">
        <v>6</v>
      </c>
    </row>
    <row r="22" spans="1:9">
      <c r="A22" s="168">
        <v>13</v>
      </c>
      <c r="B22" s="135" t="s">
        <v>265</v>
      </c>
      <c r="C22" s="111">
        <f>SUM(C10:C21)</f>
        <v>0</v>
      </c>
      <c r="D22" s="111">
        <f>SUM(D10:D21)</f>
        <v>0</v>
      </c>
      <c r="E22" s="162" t="s">
        <v>6</v>
      </c>
      <c r="F22" s="81" t="s">
        <v>6</v>
      </c>
      <c r="G22" s="80" t="s">
        <v>6</v>
      </c>
      <c r="H22" s="80" t="s">
        <v>6</v>
      </c>
      <c r="I22" s="80" t="s">
        <v>6</v>
      </c>
    </row>
    <row r="23" spans="1:9" ht="26.25" customHeight="1">
      <c r="A23" s="67">
        <v>14</v>
      </c>
      <c r="B23" s="50" t="s">
        <v>380</v>
      </c>
      <c r="C23" s="206">
        <f>C22/12</f>
        <v>0</v>
      </c>
      <c r="D23" s="206">
        <f>D22/12</f>
        <v>0</v>
      </c>
      <c r="E23" s="162" t="s">
        <v>6</v>
      </c>
      <c r="F23" s="81" t="s">
        <v>6</v>
      </c>
      <c r="G23" s="80" t="s">
        <v>6</v>
      </c>
      <c r="H23" s="80" t="s">
        <v>6</v>
      </c>
      <c r="I23" s="80" t="s">
        <v>6</v>
      </c>
    </row>
    <row r="24" spans="1:9" ht="12.75" customHeight="1">
      <c r="A24" s="200"/>
      <c r="B24" s="1173" t="s">
        <v>266</v>
      </c>
      <c r="C24" s="1174"/>
      <c r="D24" s="1174"/>
      <c r="E24" s="1174"/>
      <c r="F24" s="1174"/>
      <c r="G24" s="1174"/>
      <c r="H24" s="1174"/>
      <c r="I24" s="1175"/>
    </row>
    <row r="25" spans="1:9">
      <c r="A25" s="67">
        <v>1</v>
      </c>
      <c r="B25" s="204"/>
      <c r="C25" s="81" t="s">
        <v>6</v>
      </c>
      <c r="D25" s="81" t="s">
        <v>6</v>
      </c>
      <c r="E25" s="211"/>
      <c r="F25" s="201"/>
      <c r="G25" s="103"/>
      <c r="H25" s="103"/>
      <c r="I25" s="103"/>
    </row>
    <row r="26" spans="1:9">
      <c r="A26" s="67">
        <v>2</v>
      </c>
      <c r="B26" s="204"/>
      <c r="C26" s="81" t="s">
        <v>6</v>
      </c>
      <c r="D26" s="81" t="s">
        <v>6</v>
      </c>
      <c r="E26" s="211"/>
      <c r="F26" s="201"/>
      <c r="G26" s="103"/>
      <c r="H26" s="103"/>
      <c r="I26" s="103"/>
    </row>
    <row r="27" spans="1:9">
      <c r="A27" s="67">
        <v>3</v>
      </c>
      <c r="B27" s="76"/>
      <c r="C27" s="162" t="s">
        <v>6</v>
      </c>
      <c r="D27" s="81" t="s">
        <v>6</v>
      </c>
      <c r="E27" s="211"/>
      <c r="F27" s="201"/>
      <c r="G27" s="103"/>
      <c r="H27" s="103"/>
      <c r="I27" s="103"/>
    </row>
    <row r="28" spans="1:9">
      <c r="A28" s="65" t="s">
        <v>147</v>
      </c>
      <c r="B28" s="76"/>
      <c r="C28" s="162" t="s">
        <v>6</v>
      </c>
      <c r="D28" s="81" t="s">
        <v>6</v>
      </c>
      <c r="E28" s="211"/>
      <c r="F28" s="201"/>
      <c r="G28" s="103"/>
      <c r="H28" s="103"/>
      <c r="I28" s="103"/>
    </row>
    <row r="29" spans="1:9" ht="38.25">
      <c r="A29" s="67"/>
      <c r="B29" s="76" t="s">
        <v>267</v>
      </c>
      <c r="C29" s="162" t="s">
        <v>6</v>
      </c>
      <c r="D29" s="81" t="s">
        <v>6</v>
      </c>
      <c r="E29" s="212">
        <f>SUM(E25:E28)</f>
        <v>0</v>
      </c>
      <c r="F29" s="212">
        <f>SUM(F25:F28)</f>
        <v>0</v>
      </c>
      <c r="G29" s="212">
        <f>SUM(G25:G28)</f>
        <v>0</v>
      </c>
      <c r="H29" s="212">
        <f>SUM(H25:H28)</f>
        <v>0</v>
      </c>
      <c r="I29" s="212">
        <f>SUM(I25:I28)</f>
        <v>0</v>
      </c>
    </row>
    <row r="30" spans="1:9" ht="13.5" customHeight="1"/>
    <row r="31" spans="1:9" ht="13.5" customHeight="1">
      <c r="A31" s="1333" t="s">
        <v>878</v>
      </c>
      <c r="B31" s="1333"/>
      <c r="C31" s="1333"/>
      <c r="D31" s="1333"/>
      <c r="E31" s="1333"/>
      <c r="F31" s="1333"/>
      <c r="G31" s="1333"/>
      <c r="H31" s="1333"/>
      <c r="I31" s="1333"/>
    </row>
    <row r="32" spans="1:9" ht="16.5" customHeight="1" thickBot="1">
      <c r="A32" s="202" t="s">
        <v>269</v>
      </c>
    </row>
    <row r="33" spans="1:9" ht="20.25" customHeight="1" thickBot="1">
      <c r="A33" s="1334" t="s">
        <v>268</v>
      </c>
      <c r="B33" s="1334"/>
      <c r="C33" s="1334"/>
      <c r="D33" s="1335"/>
      <c r="E33" s="560" t="e">
        <f>(I29+H29)+(C22/D22)*4*(E29+F29+G29)</f>
        <v>#DIV/0!</v>
      </c>
      <c r="F33" s="203" t="s">
        <v>111</v>
      </c>
      <c r="G33" s="203"/>
      <c r="H33" s="203"/>
      <c r="I33" s="203"/>
    </row>
    <row r="34" spans="1:9" ht="15" customHeight="1" thickBot="1">
      <c r="A34" s="1336" t="s">
        <v>557</v>
      </c>
      <c r="B34" s="1336"/>
      <c r="C34" s="1336"/>
      <c r="D34" s="1336"/>
      <c r="E34" s="1336"/>
      <c r="F34" s="1336"/>
      <c r="G34" s="1336"/>
      <c r="H34" s="1336"/>
      <c r="I34" s="1336"/>
    </row>
    <row r="35" spans="1:9" ht="15" customHeight="1" thickBot="1">
      <c r="A35" s="1334" t="s">
        <v>879</v>
      </c>
      <c r="B35" s="1334"/>
      <c r="C35" s="1334"/>
      <c r="D35" s="1334"/>
      <c r="E35" s="1334"/>
      <c r="F35" s="1334"/>
      <c r="G35" s="645">
        <v>0</v>
      </c>
      <c r="H35" s="203"/>
      <c r="I35" s="203"/>
    </row>
    <row r="36" spans="1:9" ht="73.900000000000006" customHeight="1">
      <c r="G36" s="643" t="s">
        <v>722</v>
      </c>
    </row>
    <row r="37" spans="1:9" ht="22.5" customHeight="1">
      <c r="B37" s="64" t="s">
        <v>102</v>
      </c>
      <c r="C37" s="25"/>
      <c r="D37" s="25"/>
    </row>
    <row r="38" spans="1:9">
      <c r="C38" s="21" t="s">
        <v>103</v>
      </c>
      <c r="D38" s="21" t="s">
        <v>156</v>
      </c>
    </row>
  </sheetData>
  <mergeCells count="10">
    <mergeCell ref="D1:G1"/>
    <mergeCell ref="B2:C2"/>
    <mergeCell ref="E2:F2"/>
    <mergeCell ref="A5:F5"/>
    <mergeCell ref="A6:F6"/>
    <mergeCell ref="B24:I24"/>
    <mergeCell ref="A31:I31"/>
    <mergeCell ref="A33:D33"/>
    <mergeCell ref="A34:I34"/>
    <mergeCell ref="A35:F3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M7" sqref="M7"/>
    </sheetView>
  </sheetViews>
  <sheetFormatPr defaultRowHeight="12.75"/>
  <cols>
    <col min="1" max="1" width="5.5703125" style="19" customWidth="1"/>
    <col min="2" max="2" width="30.28515625" style="19" customWidth="1"/>
    <col min="3" max="3" width="14.140625" style="21" customWidth="1"/>
    <col min="4" max="4" width="14.5703125" style="21" customWidth="1"/>
    <col min="5" max="5" width="16.42578125" style="21" customWidth="1"/>
    <col min="6" max="6" width="12.4257812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9.14062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9.14062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9.14062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9.14062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9.14062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9.14062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9.14062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9.14062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9.14062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9.14062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9.14062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9.14062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9.14062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9.14062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9.14062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9.14062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9.14062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9.14062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9.14062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9.14062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9.14062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9.14062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9.14062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9.14062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9.14062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9.14062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9.14062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9.14062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9.14062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9.14062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9.14062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9.14062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9.14062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9.14062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9.14062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9.14062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9.14062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9.14062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9.14062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9.14062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9.14062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9.14062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9.14062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9.14062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9.14062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9.14062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9.14062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9.14062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9.14062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9.14062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9.14062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9.14062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9.14062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9.14062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9.14062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9.14062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9.14062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9.14062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9.14062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9.14062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9.14062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9.14062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9.14062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3" width="9.140625" style="19"/>
    <col min="16384" max="16384" width="9.140625" style="19" customWidth="1"/>
  </cols>
  <sheetData>
    <row r="1" spans="1:6">
      <c r="A1" s="2" t="s">
        <v>383</v>
      </c>
      <c r="B1" s="2"/>
      <c r="C1" s="1121" t="str">
        <f>Деклар!G9</f>
        <v>САБЫРОВ ЖАНДОС КАЙРАТУЛЫ</v>
      </c>
      <c r="D1" s="1112"/>
      <c r="E1" s="1112"/>
      <c r="F1" s="1113"/>
    </row>
    <row r="2" spans="1:6" ht="14.25">
      <c r="A2" s="551" t="s">
        <v>133</v>
      </c>
      <c r="B2" s="1102">
        <f>Деклар!D5</f>
        <v>70569305567</v>
      </c>
      <c r="C2" s="1104"/>
      <c r="D2" s="49"/>
      <c r="E2" s="44"/>
    </row>
    <row r="3" spans="1:6" ht="14.25">
      <c r="A3" s="1200" t="s">
        <v>384</v>
      </c>
      <c r="B3" s="1200"/>
      <c r="C3" s="549">
        <f>Деклар!G7</f>
        <v>2023</v>
      </c>
      <c r="D3" s="44"/>
      <c r="E3" s="37"/>
    </row>
    <row r="4" spans="1:6" ht="14.25">
      <c r="A4" s="43"/>
      <c r="B4" s="44"/>
      <c r="C4" s="44"/>
      <c r="D4" s="44"/>
      <c r="E4" s="37"/>
    </row>
    <row r="5" spans="1:6" ht="15.75">
      <c r="A5" s="1167" t="s">
        <v>97</v>
      </c>
      <c r="B5" s="1167"/>
      <c r="C5" s="1167"/>
      <c r="D5" s="1167"/>
      <c r="E5" s="1167"/>
    </row>
    <row r="6" spans="1:6">
      <c r="A6" s="1126" t="s">
        <v>882</v>
      </c>
      <c r="B6" s="1126"/>
      <c r="C6" s="1126"/>
      <c r="D6" s="1126"/>
      <c r="E6" s="1126"/>
    </row>
    <row r="7" spans="1:6" ht="13.5" thickBot="1">
      <c r="A7" s="1185"/>
      <c r="B7" s="1185"/>
      <c r="C7" s="1185"/>
      <c r="D7" s="1185"/>
      <c r="E7" s="1185"/>
    </row>
    <row r="8" spans="1:6" ht="39" customHeight="1" thickBot="1">
      <c r="A8" s="127" t="s">
        <v>164</v>
      </c>
      <c r="B8" s="95" t="s">
        <v>271</v>
      </c>
      <c r="C8" s="1199" t="s">
        <v>270</v>
      </c>
      <c r="D8" s="1342"/>
      <c r="E8" s="243" t="s">
        <v>132</v>
      </c>
      <c r="F8" s="128" t="s">
        <v>203</v>
      </c>
    </row>
    <row r="9" spans="1:6" ht="15.75" customHeight="1" thickBot="1">
      <c r="A9" s="57">
        <v>1</v>
      </c>
      <c r="B9" s="58">
        <v>2</v>
      </c>
      <c r="C9" s="1186">
        <v>3</v>
      </c>
      <c r="D9" s="1221"/>
      <c r="E9" s="192">
        <v>4</v>
      </c>
      <c r="F9" s="59">
        <v>5</v>
      </c>
    </row>
    <row r="10" spans="1:6" ht="15" customHeight="1">
      <c r="A10" s="53"/>
      <c r="B10" s="53"/>
      <c r="C10" s="1343"/>
      <c r="D10" s="1344"/>
      <c r="E10" s="244"/>
      <c r="F10" s="247"/>
    </row>
    <row r="11" spans="1:6">
      <c r="A11" s="83"/>
      <c r="B11" s="83"/>
      <c r="C11" s="1213"/>
      <c r="D11" s="1337"/>
      <c r="E11" s="193"/>
      <c r="F11" s="248"/>
    </row>
    <row r="12" spans="1:6">
      <c r="A12" s="52"/>
      <c r="B12" s="52"/>
      <c r="C12" s="1213"/>
      <c r="D12" s="1337"/>
      <c r="E12" s="193"/>
      <c r="F12" s="249"/>
    </row>
    <row r="13" spans="1:6">
      <c r="A13" s="52"/>
      <c r="B13" s="52"/>
      <c r="C13" s="1213"/>
      <c r="D13" s="1337"/>
      <c r="E13" s="193"/>
      <c r="F13" s="249"/>
    </row>
    <row r="14" spans="1:6">
      <c r="A14" s="52"/>
      <c r="B14" s="52"/>
      <c r="C14" s="1213"/>
      <c r="D14" s="1337"/>
      <c r="E14" s="193"/>
      <c r="F14" s="249"/>
    </row>
    <row r="15" spans="1:6">
      <c r="A15" s="52"/>
      <c r="B15" s="52"/>
      <c r="C15" s="1213"/>
      <c r="D15" s="1337"/>
      <c r="E15" s="193"/>
      <c r="F15" s="249"/>
    </row>
    <row r="16" spans="1:6" ht="14.25" customHeight="1">
      <c r="A16" s="52"/>
      <c r="B16" s="1338" t="s">
        <v>272</v>
      </c>
      <c r="C16" s="1339"/>
      <c r="D16" s="1339"/>
      <c r="E16" s="245">
        <f>SUM(E10:E15)</f>
        <v>0</v>
      </c>
      <c r="F16" s="249"/>
    </row>
    <row r="17" spans="1:6" ht="27.75" customHeight="1">
      <c r="A17" s="52"/>
      <c r="B17" s="1196" t="s">
        <v>273</v>
      </c>
      <c r="C17" s="1247"/>
      <c r="D17" s="1247"/>
      <c r="E17" s="193"/>
      <c r="F17" s="249"/>
    </row>
    <row r="18" spans="1:6" ht="15.75" customHeight="1" thickBot="1">
      <c r="A18" s="52"/>
      <c r="B18" s="1340" t="s">
        <v>274</v>
      </c>
      <c r="C18" s="1341"/>
      <c r="D18" s="1341"/>
      <c r="E18" s="246">
        <f>E17*0.01</f>
        <v>0</v>
      </c>
      <c r="F18" s="249"/>
    </row>
    <row r="19" spans="1:6" ht="48.75" customHeight="1" thickBot="1">
      <c r="A19" s="54"/>
      <c r="B19" s="1147" t="s">
        <v>881</v>
      </c>
      <c r="C19" s="1148"/>
      <c r="D19" s="1148"/>
      <c r="E19" s="852">
        <f>IF(E16&lt;E18,E16,E18)</f>
        <v>0</v>
      </c>
      <c r="F19" s="250"/>
    </row>
    <row r="20" spans="1:6" ht="52.9" customHeight="1">
      <c r="E20" s="642" t="s">
        <v>724</v>
      </c>
    </row>
    <row r="21" spans="1:6" ht="24.75" customHeight="1">
      <c r="B21" s="64" t="s">
        <v>102</v>
      </c>
      <c r="C21" s="25"/>
      <c r="D21" s="25"/>
    </row>
    <row r="22" spans="1:6">
      <c r="C22" s="21" t="s">
        <v>103</v>
      </c>
      <c r="D22" s="21" t="s">
        <v>156</v>
      </c>
    </row>
  </sheetData>
  <mergeCells count="18">
    <mergeCell ref="C1:F1"/>
    <mergeCell ref="C13:D13"/>
    <mergeCell ref="C14:D14"/>
    <mergeCell ref="C8:D8"/>
    <mergeCell ref="C9:D9"/>
    <mergeCell ref="C10:D10"/>
    <mergeCell ref="C11:D11"/>
    <mergeCell ref="C12:D12"/>
    <mergeCell ref="B2:C2"/>
    <mergeCell ref="A5:E5"/>
    <mergeCell ref="A6:E6"/>
    <mergeCell ref="A7:E7"/>
    <mergeCell ref="A3:B3"/>
    <mergeCell ref="C15:D15"/>
    <mergeCell ref="B16:D16"/>
    <mergeCell ref="B17:D17"/>
    <mergeCell ref="B18:D18"/>
    <mergeCell ref="B19:D19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R8" sqref="R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16.28515625" style="21" customWidth="1"/>
    <col min="6" max="6" width="22.140625" style="21" customWidth="1"/>
    <col min="7" max="7" width="12.7109375" style="21" customWidth="1"/>
    <col min="8" max="10" width="4.140625" style="19" customWidth="1"/>
    <col min="11" max="11" width="5" style="19" customWidth="1"/>
    <col min="12" max="14" width="4.140625" style="19" customWidth="1"/>
    <col min="15" max="15" width="4.5703125" style="19" customWidth="1"/>
    <col min="16" max="22" width="3.28515625" style="19" customWidth="1"/>
    <col min="23" max="23" width="15" style="19" customWidth="1"/>
    <col min="24" max="24" width="15.28515625" style="19" customWidth="1"/>
    <col min="25" max="25" width="14.42578125" style="19" customWidth="1"/>
    <col min="26" max="255" width="9.140625" style="19"/>
    <col min="256" max="266" width="4.140625" style="19" customWidth="1"/>
    <col min="267" max="267" width="5" style="19" customWidth="1"/>
    <col min="268" max="270" width="4.140625" style="19" customWidth="1"/>
    <col min="271" max="271" width="4.5703125" style="19" customWidth="1"/>
    <col min="272" max="278" width="3.28515625" style="19" customWidth="1"/>
    <col min="279" max="279" width="15" style="19" customWidth="1"/>
    <col min="280" max="280" width="15.28515625" style="19" customWidth="1"/>
    <col min="281" max="281" width="14.42578125" style="19" customWidth="1"/>
    <col min="282" max="511" width="9.140625" style="19"/>
    <col min="512" max="522" width="4.140625" style="19" customWidth="1"/>
    <col min="523" max="523" width="5" style="19" customWidth="1"/>
    <col min="524" max="526" width="4.140625" style="19" customWidth="1"/>
    <col min="527" max="527" width="4.5703125" style="19" customWidth="1"/>
    <col min="528" max="534" width="3.28515625" style="19" customWidth="1"/>
    <col min="535" max="535" width="15" style="19" customWidth="1"/>
    <col min="536" max="536" width="15.28515625" style="19" customWidth="1"/>
    <col min="537" max="537" width="14.42578125" style="19" customWidth="1"/>
    <col min="538" max="767" width="9.140625" style="19"/>
    <col min="768" max="778" width="4.140625" style="19" customWidth="1"/>
    <col min="779" max="779" width="5" style="19" customWidth="1"/>
    <col min="780" max="782" width="4.140625" style="19" customWidth="1"/>
    <col min="783" max="783" width="4.5703125" style="19" customWidth="1"/>
    <col min="784" max="790" width="3.28515625" style="19" customWidth="1"/>
    <col min="791" max="791" width="15" style="19" customWidth="1"/>
    <col min="792" max="792" width="15.28515625" style="19" customWidth="1"/>
    <col min="793" max="793" width="14.42578125" style="19" customWidth="1"/>
    <col min="794" max="1023" width="9.140625" style="19"/>
    <col min="1024" max="1034" width="4.140625" style="19" customWidth="1"/>
    <col min="1035" max="1035" width="5" style="19" customWidth="1"/>
    <col min="1036" max="1038" width="4.140625" style="19" customWidth="1"/>
    <col min="1039" max="1039" width="4.5703125" style="19" customWidth="1"/>
    <col min="1040" max="1046" width="3.28515625" style="19" customWidth="1"/>
    <col min="1047" max="1047" width="15" style="19" customWidth="1"/>
    <col min="1048" max="1048" width="15.28515625" style="19" customWidth="1"/>
    <col min="1049" max="1049" width="14.42578125" style="19" customWidth="1"/>
    <col min="1050" max="1279" width="9.140625" style="19"/>
    <col min="1280" max="1290" width="4.140625" style="19" customWidth="1"/>
    <col min="1291" max="1291" width="5" style="19" customWidth="1"/>
    <col min="1292" max="1294" width="4.140625" style="19" customWidth="1"/>
    <col min="1295" max="1295" width="4.5703125" style="19" customWidth="1"/>
    <col min="1296" max="1302" width="3.28515625" style="19" customWidth="1"/>
    <col min="1303" max="1303" width="15" style="19" customWidth="1"/>
    <col min="1304" max="1304" width="15.28515625" style="19" customWidth="1"/>
    <col min="1305" max="1305" width="14.42578125" style="19" customWidth="1"/>
    <col min="1306" max="1535" width="9.140625" style="19"/>
    <col min="1536" max="1546" width="4.140625" style="19" customWidth="1"/>
    <col min="1547" max="1547" width="5" style="19" customWidth="1"/>
    <col min="1548" max="1550" width="4.140625" style="19" customWidth="1"/>
    <col min="1551" max="1551" width="4.5703125" style="19" customWidth="1"/>
    <col min="1552" max="1558" width="3.28515625" style="19" customWidth="1"/>
    <col min="1559" max="1559" width="15" style="19" customWidth="1"/>
    <col min="1560" max="1560" width="15.28515625" style="19" customWidth="1"/>
    <col min="1561" max="1561" width="14.42578125" style="19" customWidth="1"/>
    <col min="1562" max="1791" width="9.140625" style="19"/>
    <col min="1792" max="1802" width="4.140625" style="19" customWidth="1"/>
    <col min="1803" max="1803" width="5" style="19" customWidth="1"/>
    <col min="1804" max="1806" width="4.140625" style="19" customWidth="1"/>
    <col min="1807" max="1807" width="4.5703125" style="19" customWidth="1"/>
    <col min="1808" max="1814" width="3.28515625" style="19" customWidth="1"/>
    <col min="1815" max="1815" width="15" style="19" customWidth="1"/>
    <col min="1816" max="1816" width="15.28515625" style="19" customWidth="1"/>
    <col min="1817" max="1817" width="14.42578125" style="19" customWidth="1"/>
    <col min="1818" max="2047" width="9.140625" style="19"/>
    <col min="2048" max="2058" width="4.140625" style="19" customWidth="1"/>
    <col min="2059" max="2059" width="5" style="19" customWidth="1"/>
    <col min="2060" max="2062" width="4.140625" style="19" customWidth="1"/>
    <col min="2063" max="2063" width="4.5703125" style="19" customWidth="1"/>
    <col min="2064" max="2070" width="3.28515625" style="19" customWidth="1"/>
    <col min="2071" max="2071" width="15" style="19" customWidth="1"/>
    <col min="2072" max="2072" width="15.28515625" style="19" customWidth="1"/>
    <col min="2073" max="2073" width="14.42578125" style="19" customWidth="1"/>
    <col min="2074" max="2303" width="9.140625" style="19"/>
    <col min="2304" max="2314" width="4.140625" style="19" customWidth="1"/>
    <col min="2315" max="2315" width="5" style="19" customWidth="1"/>
    <col min="2316" max="2318" width="4.140625" style="19" customWidth="1"/>
    <col min="2319" max="2319" width="4.5703125" style="19" customWidth="1"/>
    <col min="2320" max="2326" width="3.28515625" style="19" customWidth="1"/>
    <col min="2327" max="2327" width="15" style="19" customWidth="1"/>
    <col min="2328" max="2328" width="15.28515625" style="19" customWidth="1"/>
    <col min="2329" max="2329" width="14.42578125" style="19" customWidth="1"/>
    <col min="2330" max="2559" width="9.140625" style="19"/>
    <col min="2560" max="2570" width="4.140625" style="19" customWidth="1"/>
    <col min="2571" max="2571" width="5" style="19" customWidth="1"/>
    <col min="2572" max="2574" width="4.140625" style="19" customWidth="1"/>
    <col min="2575" max="2575" width="4.5703125" style="19" customWidth="1"/>
    <col min="2576" max="2582" width="3.28515625" style="19" customWidth="1"/>
    <col min="2583" max="2583" width="15" style="19" customWidth="1"/>
    <col min="2584" max="2584" width="15.28515625" style="19" customWidth="1"/>
    <col min="2585" max="2585" width="14.42578125" style="19" customWidth="1"/>
    <col min="2586" max="2815" width="9.140625" style="19"/>
    <col min="2816" max="2826" width="4.140625" style="19" customWidth="1"/>
    <col min="2827" max="2827" width="5" style="19" customWidth="1"/>
    <col min="2828" max="2830" width="4.140625" style="19" customWidth="1"/>
    <col min="2831" max="2831" width="4.5703125" style="19" customWidth="1"/>
    <col min="2832" max="2838" width="3.28515625" style="19" customWidth="1"/>
    <col min="2839" max="2839" width="15" style="19" customWidth="1"/>
    <col min="2840" max="2840" width="15.28515625" style="19" customWidth="1"/>
    <col min="2841" max="2841" width="14.42578125" style="19" customWidth="1"/>
    <col min="2842" max="3071" width="9.140625" style="19"/>
    <col min="3072" max="3082" width="4.140625" style="19" customWidth="1"/>
    <col min="3083" max="3083" width="5" style="19" customWidth="1"/>
    <col min="3084" max="3086" width="4.140625" style="19" customWidth="1"/>
    <col min="3087" max="3087" width="4.5703125" style="19" customWidth="1"/>
    <col min="3088" max="3094" width="3.28515625" style="19" customWidth="1"/>
    <col min="3095" max="3095" width="15" style="19" customWidth="1"/>
    <col min="3096" max="3096" width="15.28515625" style="19" customWidth="1"/>
    <col min="3097" max="3097" width="14.42578125" style="19" customWidth="1"/>
    <col min="3098" max="3327" width="9.140625" style="19"/>
    <col min="3328" max="3338" width="4.140625" style="19" customWidth="1"/>
    <col min="3339" max="3339" width="5" style="19" customWidth="1"/>
    <col min="3340" max="3342" width="4.140625" style="19" customWidth="1"/>
    <col min="3343" max="3343" width="4.5703125" style="19" customWidth="1"/>
    <col min="3344" max="3350" width="3.28515625" style="19" customWidth="1"/>
    <col min="3351" max="3351" width="15" style="19" customWidth="1"/>
    <col min="3352" max="3352" width="15.28515625" style="19" customWidth="1"/>
    <col min="3353" max="3353" width="14.42578125" style="19" customWidth="1"/>
    <col min="3354" max="3583" width="9.140625" style="19"/>
    <col min="3584" max="3594" width="4.140625" style="19" customWidth="1"/>
    <col min="3595" max="3595" width="5" style="19" customWidth="1"/>
    <col min="3596" max="3598" width="4.140625" style="19" customWidth="1"/>
    <col min="3599" max="3599" width="4.5703125" style="19" customWidth="1"/>
    <col min="3600" max="3606" width="3.28515625" style="19" customWidth="1"/>
    <col min="3607" max="3607" width="15" style="19" customWidth="1"/>
    <col min="3608" max="3608" width="15.28515625" style="19" customWidth="1"/>
    <col min="3609" max="3609" width="14.42578125" style="19" customWidth="1"/>
    <col min="3610" max="3839" width="9.140625" style="19"/>
    <col min="3840" max="3850" width="4.140625" style="19" customWidth="1"/>
    <col min="3851" max="3851" width="5" style="19" customWidth="1"/>
    <col min="3852" max="3854" width="4.140625" style="19" customWidth="1"/>
    <col min="3855" max="3855" width="4.5703125" style="19" customWidth="1"/>
    <col min="3856" max="3862" width="3.28515625" style="19" customWidth="1"/>
    <col min="3863" max="3863" width="15" style="19" customWidth="1"/>
    <col min="3864" max="3864" width="15.28515625" style="19" customWidth="1"/>
    <col min="3865" max="3865" width="14.42578125" style="19" customWidth="1"/>
    <col min="3866" max="4095" width="9.140625" style="19"/>
    <col min="4096" max="4106" width="4.140625" style="19" customWidth="1"/>
    <col min="4107" max="4107" width="5" style="19" customWidth="1"/>
    <col min="4108" max="4110" width="4.140625" style="19" customWidth="1"/>
    <col min="4111" max="4111" width="4.5703125" style="19" customWidth="1"/>
    <col min="4112" max="4118" width="3.28515625" style="19" customWidth="1"/>
    <col min="4119" max="4119" width="15" style="19" customWidth="1"/>
    <col min="4120" max="4120" width="15.28515625" style="19" customWidth="1"/>
    <col min="4121" max="4121" width="14.42578125" style="19" customWidth="1"/>
    <col min="4122" max="4351" width="9.140625" style="19"/>
    <col min="4352" max="4362" width="4.140625" style="19" customWidth="1"/>
    <col min="4363" max="4363" width="5" style="19" customWidth="1"/>
    <col min="4364" max="4366" width="4.140625" style="19" customWidth="1"/>
    <col min="4367" max="4367" width="4.5703125" style="19" customWidth="1"/>
    <col min="4368" max="4374" width="3.28515625" style="19" customWidth="1"/>
    <col min="4375" max="4375" width="15" style="19" customWidth="1"/>
    <col min="4376" max="4376" width="15.28515625" style="19" customWidth="1"/>
    <col min="4377" max="4377" width="14.42578125" style="19" customWidth="1"/>
    <col min="4378" max="4607" width="9.140625" style="19"/>
    <col min="4608" max="4618" width="4.140625" style="19" customWidth="1"/>
    <col min="4619" max="4619" width="5" style="19" customWidth="1"/>
    <col min="4620" max="4622" width="4.140625" style="19" customWidth="1"/>
    <col min="4623" max="4623" width="4.5703125" style="19" customWidth="1"/>
    <col min="4624" max="4630" width="3.28515625" style="19" customWidth="1"/>
    <col min="4631" max="4631" width="15" style="19" customWidth="1"/>
    <col min="4632" max="4632" width="15.28515625" style="19" customWidth="1"/>
    <col min="4633" max="4633" width="14.42578125" style="19" customWidth="1"/>
    <col min="4634" max="4863" width="9.140625" style="19"/>
    <col min="4864" max="4874" width="4.140625" style="19" customWidth="1"/>
    <col min="4875" max="4875" width="5" style="19" customWidth="1"/>
    <col min="4876" max="4878" width="4.140625" style="19" customWidth="1"/>
    <col min="4879" max="4879" width="4.5703125" style="19" customWidth="1"/>
    <col min="4880" max="4886" width="3.28515625" style="19" customWidth="1"/>
    <col min="4887" max="4887" width="15" style="19" customWidth="1"/>
    <col min="4888" max="4888" width="15.28515625" style="19" customWidth="1"/>
    <col min="4889" max="4889" width="14.42578125" style="19" customWidth="1"/>
    <col min="4890" max="5119" width="9.140625" style="19"/>
    <col min="5120" max="5130" width="4.140625" style="19" customWidth="1"/>
    <col min="5131" max="5131" width="5" style="19" customWidth="1"/>
    <col min="5132" max="5134" width="4.140625" style="19" customWidth="1"/>
    <col min="5135" max="5135" width="4.5703125" style="19" customWidth="1"/>
    <col min="5136" max="5142" width="3.28515625" style="19" customWidth="1"/>
    <col min="5143" max="5143" width="15" style="19" customWidth="1"/>
    <col min="5144" max="5144" width="15.28515625" style="19" customWidth="1"/>
    <col min="5145" max="5145" width="14.42578125" style="19" customWidth="1"/>
    <col min="5146" max="5375" width="9.140625" style="19"/>
    <col min="5376" max="5386" width="4.140625" style="19" customWidth="1"/>
    <col min="5387" max="5387" width="5" style="19" customWidth="1"/>
    <col min="5388" max="5390" width="4.140625" style="19" customWidth="1"/>
    <col min="5391" max="5391" width="4.5703125" style="19" customWidth="1"/>
    <col min="5392" max="5398" width="3.28515625" style="19" customWidth="1"/>
    <col min="5399" max="5399" width="15" style="19" customWidth="1"/>
    <col min="5400" max="5400" width="15.28515625" style="19" customWidth="1"/>
    <col min="5401" max="5401" width="14.42578125" style="19" customWidth="1"/>
    <col min="5402" max="5631" width="9.140625" style="19"/>
    <col min="5632" max="5642" width="4.140625" style="19" customWidth="1"/>
    <col min="5643" max="5643" width="5" style="19" customWidth="1"/>
    <col min="5644" max="5646" width="4.140625" style="19" customWidth="1"/>
    <col min="5647" max="5647" width="4.5703125" style="19" customWidth="1"/>
    <col min="5648" max="5654" width="3.28515625" style="19" customWidth="1"/>
    <col min="5655" max="5655" width="15" style="19" customWidth="1"/>
    <col min="5656" max="5656" width="15.28515625" style="19" customWidth="1"/>
    <col min="5657" max="5657" width="14.42578125" style="19" customWidth="1"/>
    <col min="5658" max="5887" width="9.140625" style="19"/>
    <col min="5888" max="5898" width="4.140625" style="19" customWidth="1"/>
    <col min="5899" max="5899" width="5" style="19" customWidth="1"/>
    <col min="5900" max="5902" width="4.140625" style="19" customWidth="1"/>
    <col min="5903" max="5903" width="4.5703125" style="19" customWidth="1"/>
    <col min="5904" max="5910" width="3.28515625" style="19" customWidth="1"/>
    <col min="5911" max="5911" width="15" style="19" customWidth="1"/>
    <col min="5912" max="5912" width="15.28515625" style="19" customWidth="1"/>
    <col min="5913" max="5913" width="14.42578125" style="19" customWidth="1"/>
    <col min="5914" max="6143" width="9.140625" style="19"/>
    <col min="6144" max="6154" width="4.140625" style="19" customWidth="1"/>
    <col min="6155" max="6155" width="5" style="19" customWidth="1"/>
    <col min="6156" max="6158" width="4.140625" style="19" customWidth="1"/>
    <col min="6159" max="6159" width="4.5703125" style="19" customWidth="1"/>
    <col min="6160" max="6166" width="3.28515625" style="19" customWidth="1"/>
    <col min="6167" max="6167" width="15" style="19" customWidth="1"/>
    <col min="6168" max="6168" width="15.28515625" style="19" customWidth="1"/>
    <col min="6169" max="6169" width="14.42578125" style="19" customWidth="1"/>
    <col min="6170" max="6399" width="9.140625" style="19"/>
    <col min="6400" max="6410" width="4.140625" style="19" customWidth="1"/>
    <col min="6411" max="6411" width="5" style="19" customWidth="1"/>
    <col min="6412" max="6414" width="4.140625" style="19" customWidth="1"/>
    <col min="6415" max="6415" width="4.5703125" style="19" customWidth="1"/>
    <col min="6416" max="6422" width="3.28515625" style="19" customWidth="1"/>
    <col min="6423" max="6423" width="15" style="19" customWidth="1"/>
    <col min="6424" max="6424" width="15.28515625" style="19" customWidth="1"/>
    <col min="6425" max="6425" width="14.42578125" style="19" customWidth="1"/>
    <col min="6426" max="6655" width="9.140625" style="19"/>
    <col min="6656" max="6666" width="4.140625" style="19" customWidth="1"/>
    <col min="6667" max="6667" width="5" style="19" customWidth="1"/>
    <col min="6668" max="6670" width="4.140625" style="19" customWidth="1"/>
    <col min="6671" max="6671" width="4.5703125" style="19" customWidth="1"/>
    <col min="6672" max="6678" width="3.28515625" style="19" customWidth="1"/>
    <col min="6679" max="6679" width="15" style="19" customWidth="1"/>
    <col min="6680" max="6680" width="15.28515625" style="19" customWidth="1"/>
    <col min="6681" max="6681" width="14.42578125" style="19" customWidth="1"/>
    <col min="6682" max="6911" width="9.140625" style="19"/>
    <col min="6912" max="6922" width="4.140625" style="19" customWidth="1"/>
    <col min="6923" max="6923" width="5" style="19" customWidth="1"/>
    <col min="6924" max="6926" width="4.140625" style="19" customWidth="1"/>
    <col min="6927" max="6927" width="4.5703125" style="19" customWidth="1"/>
    <col min="6928" max="6934" width="3.28515625" style="19" customWidth="1"/>
    <col min="6935" max="6935" width="15" style="19" customWidth="1"/>
    <col min="6936" max="6936" width="15.28515625" style="19" customWidth="1"/>
    <col min="6937" max="6937" width="14.42578125" style="19" customWidth="1"/>
    <col min="6938" max="7167" width="9.140625" style="19"/>
    <col min="7168" max="7178" width="4.140625" style="19" customWidth="1"/>
    <col min="7179" max="7179" width="5" style="19" customWidth="1"/>
    <col min="7180" max="7182" width="4.140625" style="19" customWidth="1"/>
    <col min="7183" max="7183" width="4.5703125" style="19" customWidth="1"/>
    <col min="7184" max="7190" width="3.28515625" style="19" customWidth="1"/>
    <col min="7191" max="7191" width="15" style="19" customWidth="1"/>
    <col min="7192" max="7192" width="15.28515625" style="19" customWidth="1"/>
    <col min="7193" max="7193" width="14.42578125" style="19" customWidth="1"/>
    <col min="7194" max="7423" width="9.140625" style="19"/>
    <col min="7424" max="7434" width="4.140625" style="19" customWidth="1"/>
    <col min="7435" max="7435" width="5" style="19" customWidth="1"/>
    <col min="7436" max="7438" width="4.140625" style="19" customWidth="1"/>
    <col min="7439" max="7439" width="4.5703125" style="19" customWidth="1"/>
    <col min="7440" max="7446" width="3.28515625" style="19" customWidth="1"/>
    <col min="7447" max="7447" width="15" style="19" customWidth="1"/>
    <col min="7448" max="7448" width="15.28515625" style="19" customWidth="1"/>
    <col min="7449" max="7449" width="14.42578125" style="19" customWidth="1"/>
    <col min="7450" max="7679" width="9.140625" style="19"/>
    <col min="7680" max="7690" width="4.140625" style="19" customWidth="1"/>
    <col min="7691" max="7691" width="5" style="19" customWidth="1"/>
    <col min="7692" max="7694" width="4.140625" style="19" customWidth="1"/>
    <col min="7695" max="7695" width="4.5703125" style="19" customWidth="1"/>
    <col min="7696" max="7702" width="3.28515625" style="19" customWidth="1"/>
    <col min="7703" max="7703" width="15" style="19" customWidth="1"/>
    <col min="7704" max="7704" width="15.28515625" style="19" customWidth="1"/>
    <col min="7705" max="7705" width="14.42578125" style="19" customWidth="1"/>
    <col min="7706" max="7935" width="9.140625" style="19"/>
    <col min="7936" max="7946" width="4.140625" style="19" customWidth="1"/>
    <col min="7947" max="7947" width="5" style="19" customWidth="1"/>
    <col min="7948" max="7950" width="4.140625" style="19" customWidth="1"/>
    <col min="7951" max="7951" width="4.5703125" style="19" customWidth="1"/>
    <col min="7952" max="7958" width="3.28515625" style="19" customWidth="1"/>
    <col min="7959" max="7959" width="15" style="19" customWidth="1"/>
    <col min="7960" max="7960" width="15.28515625" style="19" customWidth="1"/>
    <col min="7961" max="7961" width="14.42578125" style="19" customWidth="1"/>
    <col min="7962" max="8191" width="9.140625" style="19"/>
    <col min="8192" max="8202" width="4.140625" style="19" customWidth="1"/>
    <col min="8203" max="8203" width="5" style="19" customWidth="1"/>
    <col min="8204" max="8206" width="4.140625" style="19" customWidth="1"/>
    <col min="8207" max="8207" width="4.5703125" style="19" customWidth="1"/>
    <col min="8208" max="8214" width="3.28515625" style="19" customWidth="1"/>
    <col min="8215" max="8215" width="15" style="19" customWidth="1"/>
    <col min="8216" max="8216" width="15.28515625" style="19" customWidth="1"/>
    <col min="8217" max="8217" width="14.42578125" style="19" customWidth="1"/>
    <col min="8218" max="8447" width="9.140625" style="19"/>
    <col min="8448" max="8458" width="4.140625" style="19" customWidth="1"/>
    <col min="8459" max="8459" width="5" style="19" customWidth="1"/>
    <col min="8460" max="8462" width="4.140625" style="19" customWidth="1"/>
    <col min="8463" max="8463" width="4.5703125" style="19" customWidth="1"/>
    <col min="8464" max="8470" width="3.28515625" style="19" customWidth="1"/>
    <col min="8471" max="8471" width="15" style="19" customWidth="1"/>
    <col min="8472" max="8472" width="15.28515625" style="19" customWidth="1"/>
    <col min="8473" max="8473" width="14.42578125" style="19" customWidth="1"/>
    <col min="8474" max="8703" width="9.140625" style="19"/>
    <col min="8704" max="8714" width="4.140625" style="19" customWidth="1"/>
    <col min="8715" max="8715" width="5" style="19" customWidth="1"/>
    <col min="8716" max="8718" width="4.140625" style="19" customWidth="1"/>
    <col min="8719" max="8719" width="4.5703125" style="19" customWidth="1"/>
    <col min="8720" max="8726" width="3.28515625" style="19" customWidth="1"/>
    <col min="8727" max="8727" width="15" style="19" customWidth="1"/>
    <col min="8728" max="8728" width="15.28515625" style="19" customWidth="1"/>
    <col min="8729" max="8729" width="14.42578125" style="19" customWidth="1"/>
    <col min="8730" max="8959" width="9.140625" style="19"/>
    <col min="8960" max="8970" width="4.140625" style="19" customWidth="1"/>
    <col min="8971" max="8971" width="5" style="19" customWidth="1"/>
    <col min="8972" max="8974" width="4.140625" style="19" customWidth="1"/>
    <col min="8975" max="8975" width="4.5703125" style="19" customWidth="1"/>
    <col min="8976" max="8982" width="3.28515625" style="19" customWidth="1"/>
    <col min="8983" max="8983" width="15" style="19" customWidth="1"/>
    <col min="8984" max="8984" width="15.28515625" style="19" customWidth="1"/>
    <col min="8985" max="8985" width="14.42578125" style="19" customWidth="1"/>
    <col min="8986" max="9215" width="9.140625" style="19"/>
    <col min="9216" max="9226" width="4.140625" style="19" customWidth="1"/>
    <col min="9227" max="9227" width="5" style="19" customWidth="1"/>
    <col min="9228" max="9230" width="4.140625" style="19" customWidth="1"/>
    <col min="9231" max="9231" width="4.5703125" style="19" customWidth="1"/>
    <col min="9232" max="9238" width="3.28515625" style="19" customWidth="1"/>
    <col min="9239" max="9239" width="15" style="19" customWidth="1"/>
    <col min="9240" max="9240" width="15.28515625" style="19" customWidth="1"/>
    <col min="9241" max="9241" width="14.42578125" style="19" customWidth="1"/>
    <col min="9242" max="9471" width="9.140625" style="19"/>
    <col min="9472" max="9482" width="4.140625" style="19" customWidth="1"/>
    <col min="9483" max="9483" width="5" style="19" customWidth="1"/>
    <col min="9484" max="9486" width="4.140625" style="19" customWidth="1"/>
    <col min="9487" max="9487" width="4.5703125" style="19" customWidth="1"/>
    <col min="9488" max="9494" width="3.28515625" style="19" customWidth="1"/>
    <col min="9495" max="9495" width="15" style="19" customWidth="1"/>
    <col min="9496" max="9496" width="15.28515625" style="19" customWidth="1"/>
    <col min="9497" max="9497" width="14.42578125" style="19" customWidth="1"/>
    <col min="9498" max="9727" width="9.140625" style="19"/>
    <col min="9728" max="9738" width="4.140625" style="19" customWidth="1"/>
    <col min="9739" max="9739" width="5" style="19" customWidth="1"/>
    <col min="9740" max="9742" width="4.140625" style="19" customWidth="1"/>
    <col min="9743" max="9743" width="4.5703125" style="19" customWidth="1"/>
    <col min="9744" max="9750" width="3.28515625" style="19" customWidth="1"/>
    <col min="9751" max="9751" width="15" style="19" customWidth="1"/>
    <col min="9752" max="9752" width="15.28515625" style="19" customWidth="1"/>
    <col min="9753" max="9753" width="14.42578125" style="19" customWidth="1"/>
    <col min="9754" max="9983" width="9.140625" style="19"/>
    <col min="9984" max="9994" width="4.140625" style="19" customWidth="1"/>
    <col min="9995" max="9995" width="5" style="19" customWidth="1"/>
    <col min="9996" max="9998" width="4.140625" style="19" customWidth="1"/>
    <col min="9999" max="9999" width="4.5703125" style="19" customWidth="1"/>
    <col min="10000" max="10006" width="3.28515625" style="19" customWidth="1"/>
    <col min="10007" max="10007" width="15" style="19" customWidth="1"/>
    <col min="10008" max="10008" width="15.28515625" style="19" customWidth="1"/>
    <col min="10009" max="10009" width="14.42578125" style="19" customWidth="1"/>
    <col min="10010" max="10239" width="9.140625" style="19"/>
    <col min="10240" max="10250" width="4.140625" style="19" customWidth="1"/>
    <col min="10251" max="10251" width="5" style="19" customWidth="1"/>
    <col min="10252" max="10254" width="4.140625" style="19" customWidth="1"/>
    <col min="10255" max="10255" width="4.5703125" style="19" customWidth="1"/>
    <col min="10256" max="10262" width="3.28515625" style="19" customWidth="1"/>
    <col min="10263" max="10263" width="15" style="19" customWidth="1"/>
    <col min="10264" max="10264" width="15.28515625" style="19" customWidth="1"/>
    <col min="10265" max="10265" width="14.42578125" style="19" customWidth="1"/>
    <col min="10266" max="10495" width="9.140625" style="19"/>
    <col min="10496" max="10506" width="4.140625" style="19" customWidth="1"/>
    <col min="10507" max="10507" width="5" style="19" customWidth="1"/>
    <col min="10508" max="10510" width="4.140625" style="19" customWidth="1"/>
    <col min="10511" max="10511" width="4.5703125" style="19" customWidth="1"/>
    <col min="10512" max="10518" width="3.28515625" style="19" customWidth="1"/>
    <col min="10519" max="10519" width="15" style="19" customWidth="1"/>
    <col min="10520" max="10520" width="15.28515625" style="19" customWidth="1"/>
    <col min="10521" max="10521" width="14.42578125" style="19" customWidth="1"/>
    <col min="10522" max="10751" width="9.140625" style="19"/>
    <col min="10752" max="10762" width="4.140625" style="19" customWidth="1"/>
    <col min="10763" max="10763" width="5" style="19" customWidth="1"/>
    <col min="10764" max="10766" width="4.140625" style="19" customWidth="1"/>
    <col min="10767" max="10767" width="4.5703125" style="19" customWidth="1"/>
    <col min="10768" max="10774" width="3.28515625" style="19" customWidth="1"/>
    <col min="10775" max="10775" width="15" style="19" customWidth="1"/>
    <col min="10776" max="10776" width="15.28515625" style="19" customWidth="1"/>
    <col min="10777" max="10777" width="14.42578125" style="19" customWidth="1"/>
    <col min="10778" max="11007" width="9.140625" style="19"/>
    <col min="11008" max="11018" width="4.140625" style="19" customWidth="1"/>
    <col min="11019" max="11019" width="5" style="19" customWidth="1"/>
    <col min="11020" max="11022" width="4.140625" style="19" customWidth="1"/>
    <col min="11023" max="11023" width="4.5703125" style="19" customWidth="1"/>
    <col min="11024" max="11030" width="3.28515625" style="19" customWidth="1"/>
    <col min="11031" max="11031" width="15" style="19" customWidth="1"/>
    <col min="11032" max="11032" width="15.28515625" style="19" customWidth="1"/>
    <col min="11033" max="11033" width="14.42578125" style="19" customWidth="1"/>
    <col min="11034" max="11263" width="9.140625" style="19"/>
    <col min="11264" max="11274" width="4.140625" style="19" customWidth="1"/>
    <col min="11275" max="11275" width="5" style="19" customWidth="1"/>
    <col min="11276" max="11278" width="4.140625" style="19" customWidth="1"/>
    <col min="11279" max="11279" width="4.5703125" style="19" customWidth="1"/>
    <col min="11280" max="11286" width="3.28515625" style="19" customWidth="1"/>
    <col min="11287" max="11287" width="15" style="19" customWidth="1"/>
    <col min="11288" max="11288" width="15.28515625" style="19" customWidth="1"/>
    <col min="11289" max="11289" width="14.42578125" style="19" customWidth="1"/>
    <col min="11290" max="11519" width="9.140625" style="19"/>
    <col min="11520" max="11530" width="4.140625" style="19" customWidth="1"/>
    <col min="11531" max="11531" width="5" style="19" customWidth="1"/>
    <col min="11532" max="11534" width="4.140625" style="19" customWidth="1"/>
    <col min="11535" max="11535" width="4.5703125" style="19" customWidth="1"/>
    <col min="11536" max="11542" width="3.28515625" style="19" customWidth="1"/>
    <col min="11543" max="11543" width="15" style="19" customWidth="1"/>
    <col min="11544" max="11544" width="15.28515625" style="19" customWidth="1"/>
    <col min="11545" max="11545" width="14.42578125" style="19" customWidth="1"/>
    <col min="11546" max="11775" width="9.140625" style="19"/>
    <col min="11776" max="11786" width="4.140625" style="19" customWidth="1"/>
    <col min="11787" max="11787" width="5" style="19" customWidth="1"/>
    <col min="11788" max="11790" width="4.140625" style="19" customWidth="1"/>
    <col min="11791" max="11791" width="4.5703125" style="19" customWidth="1"/>
    <col min="11792" max="11798" width="3.28515625" style="19" customWidth="1"/>
    <col min="11799" max="11799" width="15" style="19" customWidth="1"/>
    <col min="11800" max="11800" width="15.28515625" style="19" customWidth="1"/>
    <col min="11801" max="11801" width="14.42578125" style="19" customWidth="1"/>
    <col min="11802" max="12031" width="9.140625" style="19"/>
    <col min="12032" max="12042" width="4.140625" style="19" customWidth="1"/>
    <col min="12043" max="12043" width="5" style="19" customWidth="1"/>
    <col min="12044" max="12046" width="4.140625" style="19" customWidth="1"/>
    <col min="12047" max="12047" width="4.5703125" style="19" customWidth="1"/>
    <col min="12048" max="12054" width="3.28515625" style="19" customWidth="1"/>
    <col min="12055" max="12055" width="15" style="19" customWidth="1"/>
    <col min="12056" max="12056" width="15.28515625" style="19" customWidth="1"/>
    <col min="12057" max="12057" width="14.42578125" style="19" customWidth="1"/>
    <col min="12058" max="12287" width="9.140625" style="19"/>
    <col min="12288" max="12298" width="4.140625" style="19" customWidth="1"/>
    <col min="12299" max="12299" width="5" style="19" customWidth="1"/>
    <col min="12300" max="12302" width="4.140625" style="19" customWidth="1"/>
    <col min="12303" max="12303" width="4.5703125" style="19" customWidth="1"/>
    <col min="12304" max="12310" width="3.28515625" style="19" customWidth="1"/>
    <col min="12311" max="12311" width="15" style="19" customWidth="1"/>
    <col min="12312" max="12312" width="15.28515625" style="19" customWidth="1"/>
    <col min="12313" max="12313" width="14.42578125" style="19" customWidth="1"/>
    <col min="12314" max="12543" width="9.140625" style="19"/>
    <col min="12544" max="12554" width="4.140625" style="19" customWidth="1"/>
    <col min="12555" max="12555" width="5" style="19" customWidth="1"/>
    <col min="12556" max="12558" width="4.140625" style="19" customWidth="1"/>
    <col min="12559" max="12559" width="4.5703125" style="19" customWidth="1"/>
    <col min="12560" max="12566" width="3.28515625" style="19" customWidth="1"/>
    <col min="12567" max="12567" width="15" style="19" customWidth="1"/>
    <col min="12568" max="12568" width="15.28515625" style="19" customWidth="1"/>
    <col min="12569" max="12569" width="14.42578125" style="19" customWidth="1"/>
    <col min="12570" max="12799" width="9.140625" style="19"/>
    <col min="12800" max="12810" width="4.140625" style="19" customWidth="1"/>
    <col min="12811" max="12811" width="5" style="19" customWidth="1"/>
    <col min="12812" max="12814" width="4.140625" style="19" customWidth="1"/>
    <col min="12815" max="12815" width="4.5703125" style="19" customWidth="1"/>
    <col min="12816" max="12822" width="3.28515625" style="19" customWidth="1"/>
    <col min="12823" max="12823" width="15" style="19" customWidth="1"/>
    <col min="12824" max="12824" width="15.28515625" style="19" customWidth="1"/>
    <col min="12825" max="12825" width="14.42578125" style="19" customWidth="1"/>
    <col min="12826" max="13055" width="9.140625" style="19"/>
    <col min="13056" max="13066" width="4.140625" style="19" customWidth="1"/>
    <col min="13067" max="13067" width="5" style="19" customWidth="1"/>
    <col min="13068" max="13070" width="4.140625" style="19" customWidth="1"/>
    <col min="13071" max="13071" width="4.5703125" style="19" customWidth="1"/>
    <col min="13072" max="13078" width="3.28515625" style="19" customWidth="1"/>
    <col min="13079" max="13079" width="15" style="19" customWidth="1"/>
    <col min="13080" max="13080" width="15.28515625" style="19" customWidth="1"/>
    <col min="13081" max="13081" width="14.42578125" style="19" customWidth="1"/>
    <col min="13082" max="13311" width="9.140625" style="19"/>
    <col min="13312" max="13322" width="4.140625" style="19" customWidth="1"/>
    <col min="13323" max="13323" width="5" style="19" customWidth="1"/>
    <col min="13324" max="13326" width="4.140625" style="19" customWidth="1"/>
    <col min="13327" max="13327" width="4.5703125" style="19" customWidth="1"/>
    <col min="13328" max="13334" width="3.28515625" style="19" customWidth="1"/>
    <col min="13335" max="13335" width="15" style="19" customWidth="1"/>
    <col min="13336" max="13336" width="15.28515625" style="19" customWidth="1"/>
    <col min="13337" max="13337" width="14.42578125" style="19" customWidth="1"/>
    <col min="13338" max="13567" width="9.140625" style="19"/>
    <col min="13568" max="13578" width="4.140625" style="19" customWidth="1"/>
    <col min="13579" max="13579" width="5" style="19" customWidth="1"/>
    <col min="13580" max="13582" width="4.140625" style="19" customWidth="1"/>
    <col min="13583" max="13583" width="4.5703125" style="19" customWidth="1"/>
    <col min="13584" max="13590" width="3.28515625" style="19" customWidth="1"/>
    <col min="13591" max="13591" width="15" style="19" customWidth="1"/>
    <col min="13592" max="13592" width="15.28515625" style="19" customWidth="1"/>
    <col min="13593" max="13593" width="14.42578125" style="19" customWidth="1"/>
    <col min="13594" max="13823" width="9.140625" style="19"/>
    <col min="13824" max="13834" width="4.140625" style="19" customWidth="1"/>
    <col min="13835" max="13835" width="5" style="19" customWidth="1"/>
    <col min="13836" max="13838" width="4.140625" style="19" customWidth="1"/>
    <col min="13839" max="13839" width="4.5703125" style="19" customWidth="1"/>
    <col min="13840" max="13846" width="3.28515625" style="19" customWidth="1"/>
    <col min="13847" max="13847" width="15" style="19" customWidth="1"/>
    <col min="13848" max="13848" width="15.28515625" style="19" customWidth="1"/>
    <col min="13849" max="13849" width="14.42578125" style="19" customWidth="1"/>
    <col min="13850" max="14079" width="9.140625" style="19"/>
    <col min="14080" max="14090" width="4.140625" style="19" customWidth="1"/>
    <col min="14091" max="14091" width="5" style="19" customWidth="1"/>
    <col min="14092" max="14094" width="4.140625" style="19" customWidth="1"/>
    <col min="14095" max="14095" width="4.5703125" style="19" customWidth="1"/>
    <col min="14096" max="14102" width="3.28515625" style="19" customWidth="1"/>
    <col min="14103" max="14103" width="15" style="19" customWidth="1"/>
    <col min="14104" max="14104" width="15.28515625" style="19" customWidth="1"/>
    <col min="14105" max="14105" width="14.42578125" style="19" customWidth="1"/>
    <col min="14106" max="14335" width="9.140625" style="19"/>
    <col min="14336" max="14346" width="4.140625" style="19" customWidth="1"/>
    <col min="14347" max="14347" width="5" style="19" customWidth="1"/>
    <col min="14348" max="14350" width="4.140625" style="19" customWidth="1"/>
    <col min="14351" max="14351" width="4.5703125" style="19" customWidth="1"/>
    <col min="14352" max="14358" width="3.28515625" style="19" customWidth="1"/>
    <col min="14359" max="14359" width="15" style="19" customWidth="1"/>
    <col min="14360" max="14360" width="15.28515625" style="19" customWidth="1"/>
    <col min="14361" max="14361" width="14.42578125" style="19" customWidth="1"/>
    <col min="14362" max="14591" width="9.140625" style="19"/>
    <col min="14592" max="14602" width="4.140625" style="19" customWidth="1"/>
    <col min="14603" max="14603" width="5" style="19" customWidth="1"/>
    <col min="14604" max="14606" width="4.140625" style="19" customWidth="1"/>
    <col min="14607" max="14607" width="4.5703125" style="19" customWidth="1"/>
    <col min="14608" max="14614" width="3.28515625" style="19" customWidth="1"/>
    <col min="14615" max="14615" width="15" style="19" customWidth="1"/>
    <col min="14616" max="14616" width="15.28515625" style="19" customWidth="1"/>
    <col min="14617" max="14617" width="14.42578125" style="19" customWidth="1"/>
    <col min="14618" max="14847" width="9.140625" style="19"/>
    <col min="14848" max="14858" width="4.140625" style="19" customWidth="1"/>
    <col min="14859" max="14859" width="5" style="19" customWidth="1"/>
    <col min="14860" max="14862" width="4.140625" style="19" customWidth="1"/>
    <col min="14863" max="14863" width="4.5703125" style="19" customWidth="1"/>
    <col min="14864" max="14870" width="3.28515625" style="19" customWidth="1"/>
    <col min="14871" max="14871" width="15" style="19" customWidth="1"/>
    <col min="14872" max="14872" width="15.28515625" style="19" customWidth="1"/>
    <col min="14873" max="14873" width="14.42578125" style="19" customWidth="1"/>
    <col min="14874" max="15103" width="9.140625" style="19"/>
    <col min="15104" max="15114" width="4.140625" style="19" customWidth="1"/>
    <col min="15115" max="15115" width="5" style="19" customWidth="1"/>
    <col min="15116" max="15118" width="4.140625" style="19" customWidth="1"/>
    <col min="15119" max="15119" width="4.5703125" style="19" customWidth="1"/>
    <col min="15120" max="15126" width="3.28515625" style="19" customWidth="1"/>
    <col min="15127" max="15127" width="15" style="19" customWidth="1"/>
    <col min="15128" max="15128" width="15.28515625" style="19" customWidth="1"/>
    <col min="15129" max="15129" width="14.42578125" style="19" customWidth="1"/>
    <col min="15130" max="15359" width="9.140625" style="19"/>
    <col min="15360" max="15370" width="4.140625" style="19" customWidth="1"/>
    <col min="15371" max="15371" width="5" style="19" customWidth="1"/>
    <col min="15372" max="15374" width="4.140625" style="19" customWidth="1"/>
    <col min="15375" max="15375" width="4.5703125" style="19" customWidth="1"/>
    <col min="15376" max="15382" width="3.28515625" style="19" customWidth="1"/>
    <col min="15383" max="15383" width="15" style="19" customWidth="1"/>
    <col min="15384" max="15384" width="15.28515625" style="19" customWidth="1"/>
    <col min="15385" max="15385" width="14.42578125" style="19" customWidth="1"/>
    <col min="15386" max="15615" width="9.140625" style="19"/>
    <col min="15616" max="15626" width="4.140625" style="19" customWidth="1"/>
    <col min="15627" max="15627" width="5" style="19" customWidth="1"/>
    <col min="15628" max="15630" width="4.140625" style="19" customWidth="1"/>
    <col min="15631" max="15631" width="4.5703125" style="19" customWidth="1"/>
    <col min="15632" max="15638" width="3.28515625" style="19" customWidth="1"/>
    <col min="15639" max="15639" width="15" style="19" customWidth="1"/>
    <col min="15640" max="15640" width="15.28515625" style="19" customWidth="1"/>
    <col min="15641" max="15641" width="14.42578125" style="19" customWidth="1"/>
    <col min="15642" max="15871" width="9.140625" style="19"/>
    <col min="15872" max="15882" width="4.140625" style="19" customWidth="1"/>
    <col min="15883" max="15883" width="5" style="19" customWidth="1"/>
    <col min="15884" max="15886" width="4.140625" style="19" customWidth="1"/>
    <col min="15887" max="15887" width="4.5703125" style="19" customWidth="1"/>
    <col min="15888" max="15894" width="3.28515625" style="19" customWidth="1"/>
    <col min="15895" max="15895" width="15" style="19" customWidth="1"/>
    <col min="15896" max="15896" width="15.28515625" style="19" customWidth="1"/>
    <col min="15897" max="15897" width="14.42578125" style="19" customWidth="1"/>
    <col min="15898" max="16127" width="9.140625" style="19"/>
    <col min="16128" max="16138" width="4.140625" style="19" customWidth="1"/>
    <col min="16139" max="16139" width="5" style="19" customWidth="1"/>
    <col min="16140" max="16142" width="4.140625" style="19" customWidth="1"/>
    <col min="16143" max="16143" width="4.5703125" style="19" customWidth="1"/>
    <col min="16144" max="16150" width="3.28515625" style="19" customWidth="1"/>
    <col min="16151" max="16151" width="15" style="19" customWidth="1"/>
    <col min="16152" max="16152" width="15.28515625" style="19" customWidth="1"/>
    <col min="16153" max="16153" width="14.42578125" style="19" customWidth="1"/>
    <col min="16154" max="16384" width="9.140625" style="19"/>
  </cols>
  <sheetData>
    <row r="1" spans="1:7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7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7" ht="14.25">
      <c r="A3" s="43" t="s">
        <v>143</v>
      </c>
      <c r="B3" s="550"/>
      <c r="C3" s="549">
        <f>Деклар!G7</f>
        <v>2023</v>
      </c>
      <c r="D3" s="44"/>
      <c r="E3" s="37"/>
      <c r="F3" s="37"/>
    </row>
    <row r="4" spans="1:7" ht="14.25">
      <c r="A4" s="43"/>
      <c r="B4" s="44"/>
      <c r="C4" s="44"/>
      <c r="D4" s="44"/>
      <c r="E4" s="37"/>
      <c r="F4" s="37"/>
    </row>
    <row r="5" spans="1:7" ht="18.75" customHeight="1">
      <c r="A5" s="1167" t="s">
        <v>97</v>
      </c>
      <c r="B5" s="1167"/>
      <c r="C5" s="1167"/>
      <c r="D5" s="1167"/>
      <c r="E5" s="1167"/>
      <c r="F5" s="1167"/>
      <c r="G5" s="1167"/>
    </row>
    <row r="6" spans="1:7">
      <c r="A6" s="1126" t="s">
        <v>884</v>
      </c>
      <c r="B6" s="1126"/>
      <c r="C6" s="1126"/>
      <c r="D6" s="1126"/>
      <c r="E6" s="1126"/>
      <c r="F6" s="1126"/>
      <c r="G6" s="1126"/>
    </row>
    <row r="7" spans="1:7" ht="14.25" customHeight="1" thickBot="1">
      <c r="A7" s="1185"/>
      <c r="B7" s="1185"/>
      <c r="C7" s="1185"/>
      <c r="D7" s="1185"/>
      <c r="E7" s="1185"/>
      <c r="F7" s="1185"/>
      <c r="G7" s="1185"/>
    </row>
    <row r="8" spans="1:7" ht="86.45" customHeight="1" thickBot="1">
      <c r="A8" s="127" t="s">
        <v>164</v>
      </c>
      <c r="B8" s="213" t="s">
        <v>115</v>
      </c>
      <c r="C8" s="214" t="s">
        <v>275</v>
      </c>
      <c r="D8" s="213" t="s">
        <v>276</v>
      </c>
      <c r="E8" s="215" t="s">
        <v>277</v>
      </c>
      <c r="F8" s="216" t="s">
        <v>278</v>
      </c>
      <c r="G8" s="188" t="s">
        <v>279</v>
      </c>
    </row>
    <row r="9" spans="1:7" ht="13.5" thickBot="1">
      <c r="A9" s="178">
        <v>1</v>
      </c>
      <c r="B9" s="178">
        <v>2</v>
      </c>
      <c r="C9" s="178">
        <v>3</v>
      </c>
      <c r="D9" s="178">
        <v>4</v>
      </c>
      <c r="E9" s="194">
        <v>5</v>
      </c>
      <c r="F9" s="217">
        <v>6</v>
      </c>
      <c r="G9" s="217">
        <v>7</v>
      </c>
    </row>
    <row r="10" spans="1:7">
      <c r="A10" s="53">
        <v>1</v>
      </c>
      <c r="B10" s="53"/>
      <c r="C10" s="24"/>
      <c r="D10" s="115"/>
      <c r="E10" s="144"/>
      <c r="F10" s="142"/>
      <c r="G10" s="219"/>
    </row>
    <row r="11" spans="1:7">
      <c r="A11" s="83"/>
      <c r="B11" s="83"/>
      <c r="C11" s="25"/>
      <c r="D11" s="25"/>
      <c r="E11" s="51"/>
      <c r="F11" s="125"/>
      <c r="G11" s="125"/>
    </row>
    <row r="12" spans="1:7" ht="13.5" thickBot="1">
      <c r="A12" s="52"/>
      <c r="B12" s="52"/>
      <c r="C12" s="121"/>
      <c r="D12" s="121"/>
      <c r="E12" s="145"/>
      <c r="F12" s="218"/>
      <c r="G12" s="126"/>
    </row>
    <row r="13" spans="1:7" ht="27.75" customHeight="1" thickBot="1">
      <c r="A13" s="54"/>
      <c r="B13" s="1164" t="s">
        <v>883</v>
      </c>
      <c r="C13" s="1165"/>
      <c r="D13" s="1165"/>
      <c r="E13" s="1165"/>
      <c r="F13" s="763">
        <f>SUM(F10:F12)</f>
        <v>0</v>
      </c>
      <c r="G13" s="129"/>
    </row>
    <row r="14" spans="1:7" ht="33" customHeight="1">
      <c r="F14" s="642" t="s">
        <v>725</v>
      </c>
    </row>
    <row r="15" spans="1:7" ht="22.5" customHeight="1">
      <c r="B15" s="64" t="s">
        <v>102</v>
      </c>
      <c r="C15" s="25"/>
      <c r="D15" s="25"/>
    </row>
    <row r="16" spans="1:7">
      <c r="C16" s="21" t="s">
        <v>103</v>
      </c>
      <c r="D16" s="21" t="s">
        <v>156</v>
      </c>
    </row>
  </sheetData>
  <mergeCells count="7">
    <mergeCell ref="D1:F1"/>
    <mergeCell ref="B13:E13"/>
    <mergeCell ref="B2:C2"/>
    <mergeCell ref="E2:F2"/>
    <mergeCell ref="A5:G5"/>
    <mergeCell ref="A6:G6"/>
    <mergeCell ref="A7:G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opLeftCell="A91" workbookViewId="0">
      <selection activeCell="T13" sqref="T13"/>
    </sheetView>
  </sheetViews>
  <sheetFormatPr defaultRowHeight="12.75"/>
  <cols>
    <col min="1" max="1" width="4.140625" style="19" customWidth="1"/>
    <col min="2" max="2" width="5.42578125" style="19" customWidth="1"/>
    <col min="3" max="8" width="5.140625" style="21" customWidth="1"/>
    <col min="9" max="11" width="4.140625" style="19" customWidth="1"/>
    <col min="12" max="12" width="4" style="19" customWidth="1"/>
    <col min="13" max="13" width="33" style="19" customWidth="1"/>
    <col min="14" max="20" width="4.140625" style="22" customWidth="1"/>
    <col min="21" max="21" width="4.140625" style="19" customWidth="1"/>
    <col min="22" max="244" width="8.85546875" style="19"/>
    <col min="245" max="245" width="4.140625" style="19" customWidth="1"/>
    <col min="246" max="246" width="5.42578125" style="19" customWidth="1"/>
    <col min="247" max="252" width="5.140625" style="19" customWidth="1"/>
    <col min="253" max="255" width="4.140625" style="19" customWidth="1"/>
    <col min="256" max="256" width="5" style="19" customWidth="1"/>
    <col min="257" max="257" width="3.42578125" style="19" customWidth="1"/>
    <col min="258" max="260" width="0" style="19" hidden="1" customWidth="1"/>
    <col min="261" max="265" width="3.28515625" style="19" customWidth="1"/>
    <col min="266" max="266" width="3" style="19" customWidth="1"/>
    <col min="267" max="267" width="0" style="19" hidden="1" customWidth="1"/>
    <col min="268" max="268" width="2.28515625" style="19" customWidth="1"/>
    <col min="269" max="276" width="0" style="19" hidden="1" customWidth="1"/>
    <col min="277" max="500" width="8.85546875" style="19"/>
    <col min="501" max="501" width="4.140625" style="19" customWidth="1"/>
    <col min="502" max="502" width="5.42578125" style="19" customWidth="1"/>
    <col min="503" max="508" width="5.140625" style="19" customWidth="1"/>
    <col min="509" max="511" width="4.140625" style="19" customWidth="1"/>
    <col min="512" max="512" width="5" style="19" customWidth="1"/>
    <col min="513" max="513" width="3.42578125" style="19" customWidth="1"/>
    <col min="514" max="516" width="0" style="19" hidden="1" customWidth="1"/>
    <col min="517" max="521" width="3.28515625" style="19" customWidth="1"/>
    <col min="522" max="522" width="3" style="19" customWidth="1"/>
    <col min="523" max="523" width="0" style="19" hidden="1" customWidth="1"/>
    <col min="524" max="524" width="2.28515625" style="19" customWidth="1"/>
    <col min="525" max="532" width="0" style="19" hidden="1" customWidth="1"/>
    <col min="533" max="756" width="8.85546875" style="19"/>
    <col min="757" max="757" width="4.140625" style="19" customWidth="1"/>
    <col min="758" max="758" width="5.42578125" style="19" customWidth="1"/>
    <col min="759" max="764" width="5.140625" style="19" customWidth="1"/>
    <col min="765" max="767" width="4.140625" style="19" customWidth="1"/>
    <col min="768" max="768" width="5" style="19" customWidth="1"/>
    <col min="769" max="769" width="3.42578125" style="19" customWidth="1"/>
    <col min="770" max="772" width="0" style="19" hidden="1" customWidth="1"/>
    <col min="773" max="777" width="3.28515625" style="19" customWidth="1"/>
    <col min="778" max="778" width="3" style="19" customWidth="1"/>
    <col min="779" max="779" width="0" style="19" hidden="1" customWidth="1"/>
    <col min="780" max="780" width="2.28515625" style="19" customWidth="1"/>
    <col min="781" max="788" width="0" style="19" hidden="1" customWidth="1"/>
    <col min="789" max="1012" width="8.85546875" style="19"/>
    <col min="1013" max="1013" width="4.140625" style="19" customWidth="1"/>
    <col min="1014" max="1014" width="5.42578125" style="19" customWidth="1"/>
    <col min="1015" max="1020" width="5.140625" style="19" customWidth="1"/>
    <col min="1021" max="1023" width="4.140625" style="19" customWidth="1"/>
    <col min="1024" max="1024" width="5" style="19" customWidth="1"/>
    <col min="1025" max="1025" width="3.42578125" style="19" customWidth="1"/>
    <col min="1026" max="1028" width="0" style="19" hidden="1" customWidth="1"/>
    <col min="1029" max="1033" width="3.28515625" style="19" customWidth="1"/>
    <col min="1034" max="1034" width="3" style="19" customWidth="1"/>
    <col min="1035" max="1035" width="0" style="19" hidden="1" customWidth="1"/>
    <col min="1036" max="1036" width="2.28515625" style="19" customWidth="1"/>
    <col min="1037" max="1044" width="0" style="19" hidden="1" customWidth="1"/>
    <col min="1045" max="1268" width="8.85546875" style="19"/>
    <col min="1269" max="1269" width="4.140625" style="19" customWidth="1"/>
    <col min="1270" max="1270" width="5.42578125" style="19" customWidth="1"/>
    <col min="1271" max="1276" width="5.140625" style="19" customWidth="1"/>
    <col min="1277" max="1279" width="4.140625" style="19" customWidth="1"/>
    <col min="1280" max="1280" width="5" style="19" customWidth="1"/>
    <col min="1281" max="1281" width="3.42578125" style="19" customWidth="1"/>
    <col min="1282" max="1284" width="0" style="19" hidden="1" customWidth="1"/>
    <col min="1285" max="1289" width="3.28515625" style="19" customWidth="1"/>
    <col min="1290" max="1290" width="3" style="19" customWidth="1"/>
    <col min="1291" max="1291" width="0" style="19" hidden="1" customWidth="1"/>
    <col min="1292" max="1292" width="2.28515625" style="19" customWidth="1"/>
    <col min="1293" max="1300" width="0" style="19" hidden="1" customWidth="1"/>
    <col min="1301" max="1524" width="8.85546875" style="19"/>
    <col min="1525" max="1525" width="4.140625" style="19" customWidth="1"/>
    <col min="1526" max="1526" width="5.42578125" style="19" customWidth="1"/>
    <col min="1527" max="1532" width="5.140625" style="19" customWidth="1"/>
    <col min="1533" max="1535" width="4.140625" style="19" customWidth="1"/>
    <col min="1536" max="1536" width="5" style="19" customWidth="1"/>
    <col min="1537" max="1537" width="3.42578125" style="19" customWidth="1"/>
    <col min="1538" max="1540" width="0" style="19" hidden="1" customWidth="1"/>
    <col min="1541" max="1545" width="3.28515625" style="19" customWidth="1"/>
    <col min="1546" max="1546" width="3" style="19" customWidth="1"/>
    <col min="1547" max="1547" width="0" style="19" hidden="1" customWidth="1"/>
    <col min="1548" max="1548" width="2.28515625" style="19" customWidth="1"/>
    <col min="1549" max="1556" width="0" style="19" hidden="1" customWidth="1"/>
    <col min="1557" max="1780" width="8.85546875" style="19"/>
    <col min="1781" max="1781" width="4.140625" style="19" customWidth="1"/>
    <col min="1782" max="1782" width="5.42578125" style="19" customWidth="1"/>
    <col min="1783" max="1788" width="5.140625" style="19" customWidth="1"/>
    <col min="1789" max="1791" width="4.140625" style="19" customWidth="1"/>
    <col min="1792" max="1792" width="5" style="19" customWidth="1"/>
    <col min="1793" max="1793" width="3.42578125" style="19" customWidth="1"/>
    <col min="1794" max="1796" width="0" style="19" hidden="1" customWidth="1"/>
    <col min="1797" max="1801" width="3.28515625" style="19" customWidth="1"/>
    <col min="1802" max="1802" width="3" style="19" customWidth="1"/>
    <col min="1803" max="1803" width="0" style="19" hidden="1" customWidth="1"/>
    <col min="1804" max="1804" width="2.28515625" style="19" customWidth="1"/>
    <col min="1805" max="1812" width="0" style="19" hidden="1" customWidth="1"/>
    <col min="1813" max="2036" width="8.85546875" style="19"/>
    <col min="2037" max="2037" width="4.140625" style="19" customWidth="1"/>
    <col min="2038" max="2038" width="5.42578125" style="19" customWidth="1"/>
    <col min="2039" max="2044" width="5.140625" style="19" customWidth="1"/>
    <col min="2045" max="2047" width="4.140625" style="19" customWidth="1"/>
    <col min="2048" max="2048" width="5" style="19" customWidth="1"/>
    <col min="2049" max="2049" width="3.42578125" style="19" customWidth="1"/>
    <col min="2050" max="2052" width="0" style="19" hidden="1" customWidth="1"/>
    <col min="2053" max="2057" width="3.28515625" style="19" customWidth="1"/>
    <col min="2058" max="2058" width="3" style="19" customWidth="1"/>
    <col min="2059" max="2059" width="0" style="19" hidden="1" customWidth="1"/>
    <col min="2060" max="2060" width="2.28515625" style="19" customWidth="1"/>
    <col min="2061" max="2068" width="0" style="19" hidden="1" customWidth="1"/>
    <col min="2069" max="2292" width="8.85546875" style="19"/>
    <col min="2293" max="2293" width="4.140625" style="19" customWidth="1"/>
    <col min="2294" max="2294" width="5.42578125" style="19" customWidth="1"/>
    <col min="2295" max="2300" width="5.140625" style="19" customWidth="1"/>
    <col min="2301" max="2303" width="4.140625" style="19" customWidth="1"/>
    <col min="2304" max="2304" width="5" style="19" customWidth="1"/>
    <col min="2305" max="2305" width="3.42578125" style="19" customWidth="1"/>
    <col min="2306" max="2308" width="0" style="19" hidden="1" customWidth="1"/>
    <col min="2309" max="2313" width="3.28515625" style="19" customWidth="1"/>
    <col min="2314" max="2314" width="3" style="19" customWidth="1"/>
    <col min="2315" max="2315" width="0" style="19" hidden="1" customWidth="1"/>
    <col min="2316" max="2316" width="2.28515625" style="19" customWidth="1"/>
    <col min="2317" max="2324" width="0" style="19" hidden="1" customWidth="1"/>
    <col min="2325" max="2548" width="8.85546875" style="19"/>
    <col min="2549" max="2549" width="4.140625" style="19" customWidth="1"/>
    <col min="2550" max="2550" width="5.42578125" style="19" customWidth="1"/>
    <col min="2551" max="2556" width="5.140625" style="19" customWidth="1"/>
    <col min="2557" max="2559" width="4.140625" style="19" customWidth="1"/>
    <col min="2560" max="2560" width="5" style="19" customWidth="1"/>
    <col min="2561" max="2561" width="3.42578125" style="19" customWidth="1"/>
    <col min="2562" max="2564" width="0" style="19" hidden="1" customWidth="1"/>
    <col min="2565" max="2569" width="3.28515625" style="19" customWidth="1"/>
    <col min="2570" max="2570" width="3" style="19" customWidth="1"/>
    <col min="2571" max="2571" width="0" style="19" hidden="1" customWidth="1"/>
    <col min="2572" max="2572" width="2.28515625" style="19" customWidth="1"/>
    <col min="2573" max="2580" width="0" style="19" hidden="1" customWidth="1"/>
    <col min="2581" max="2804" width="8.85546875" style="19"/>
    <col min="2805" max="2805" width="4.140625" style="19" customWidth="1"/>
    <col min="2806" max="2806" width="5.42578125" style="19" customWidth="1"/>
    <col min="2807" max="2812" width="5.140625" style="19" customWidth="1"/>
    <col min="2813" max="2815" width="4.140625" style="19" customWidth="1"/>
    <col min="2816" max="2816" width="5" style="19" customWidth="1"/>
    <col min="2817" max="2817" width="3.42578125" style="19" customWidth="1"/>
    <col min="2818" max="2820" width="0" style="19" hidden="1" customWidth="1"/>
    <col min="2821" max="2825" width="3.28515625" style="19" customWidth="1"/>
    <col min="2826" max="2826" width="3" style="19" customWidth="1"/>
    <col min="2827" max="2827" width="0" style="19" hidden="1" customWidth="1"/>
    <col min="2828" max="2828" width="2.28515625" style="19" customWidth="1"/>
    <col min="2829" max="2836" width="0" style="19" hidden="1" customWidth="1"/>
    <col min="2837" max="3060" width="8.85546875" style="19"/>
    <col min="3061" max="3061" width="4.140625" style="19" customWidth="1"/>
    <col min="3062" max="3062" width="5.42578125" style="19" customWidth="1"/>
    <col min="3063" max="3068" width="5.140625" style="19" customWidth="1"/>
    <col min="3069" max="3071" width="4.140625" style="19" customWidth="1"/>
    <col min="3072" max="3072" width="5" style="19" customWidth="1"/>
    <col min="3073" max="3073" width="3.42578125" style="19" customWidth="1"/>
    <col min="3074" max="3076" width="0" style="19" hidden="1" customWidth="1"/>
    <col min="3077" max="3081" width="3.28515625" style="19" customWidth="1"/>
    <col min="3082" max="3082" width="3" style="19" customWidth="1"/>
    <col min="3083" max="3083" width="0" style="19" hidden="1" customWidth="1"/>
    <col min="3084" max="3084" width="2.28515625" style="19" customWidth="1"/>
    <col min="3085" max="3092" width="0" style="19" hidden="1" customWidth="1"/>
    <col min="3093" max="3316" width="8.85546875" style="19"/>
    <col min="3317" max="3317" width="4.140625" style="19" customWidth="1"/>
    <col min="3318" max="3318" width="5.42578125" style="19" customWidth="1"/>
    <col min="3319" max="3324" width="5.140625" style="19" customWidth="1"/>
    <col min="3325" max="3327" width="4.140625" style="19" customWidth="1"/>
    <col min="3328" max="3328" width="5" style="19" customWidth="1"/>
    <col min="3329" max="3329" width="3.42578125" style="19" customWidth="1"/>
    <col min="3330" max="3332" width="0" style="19" hidden="1" customWidth="1"/>
    <col min="3333" max="3337" width="3.28515625" style="19" customWidth="1"/>
    <col min="3338" max="3338" width="3" style="19" customWidth="1"/>
    <col min="3339" max="3339" width="0" style="19" hidden="1" customWidth="1"/>
    <col min="3340" max="3340" width="2.28515625" style="19" customWidth="1"/>
    <col min="3341" max="3348" width="0" style="19" hidden="1" customWidth="1"/>
    <col min="3349" max="3572" width="8.85546875" style="19"/>
    <col min="3573" max="3573" width="4.140625" style="19" customWidth="1"/>
    <col min="3574" max="3574" width="5.42578125" style="19" customWidth="1"/>
    <col min="3575" max="3580" width="5.140625" style="19" customWidth="1"/>
    <col min="3581" max="3583" width="4.140625" style="19" customWidth="1"/>
    <col min="3584" max="3584" width="5" style="19" customWidth="1"/>
    <col min="3585" max="3585" width="3.42578125" style="19" customWidth="1"/>
    <col min="3586" max="3588" width="0" style="19" hidden="1" customWidth="1"/>
    <col min="3589" max="3593" width="3.28515625" style="19" customWidth="1"/>
    <col min="3594" max="3594" width="3" style="19" customWidth="1"/>
    <col min="3595" max="3595" width="0" style="19" hidden="1" customWidth="1"/>
    <col min="3596" max="3596" width="2.28515625" style="19" customWidth="1"/>
    <col min="3597" max="3604" width="0" style="19" hidden="1" customWidth="1"/>
    <col min="3605" max="3828" width="8.85546875" style="19"/>
    <col min="3829" max="3829" width="4.140625" style="19" customWidth="1"/>
    <col min="3830" max="3830" width="5.42578125" style="19" customWidth="1"/>
    <col min="3831" max="3836" width="5.140625" style="19" customWidth="1"/>
    <col min="3837" max="3839" width="4.140625" style="19" customWidth="1"/>
    <col min="3840" max="3840" width="5" style="19" customWidth="1"/>
    <col min="3841" max="3841" width="3.42578125" style="19" customWidth="1"/>
    <col min="3842" max="3844" width="0" style="19" hidden="1" customWidth="1"/>
    <col min="3845" max="3849" width="3.28515625" style="19" customWidth="1"/>
    <col min="3850" max="3850" width="3" style="19" customWidth="1"/>
    <col min="3851" max="3851" width="0" style="19" hidden="1" customWidth="1"/>
    <col min="3852" max="3852" width="2.28515625" style="19" customWidth="1"/>
    <col min="3853" max="3860" width="0" style="19" hidden="1" customWidth="1"/>
    <col min="3861" max="4084" width="8.85546875" style="19"/>
    <col min="4085" max="4085" width="4.140625" style="19" customWidth="1"/>
    <col min="4086" max="4086" width="5.42578125" style="19" customWidth="1"/>
    <col min="4087" max="4092" width="5.140625" style="19" customWidth="1"/>
    <col min="4093" max="4095" width="4.140625" style="19" customWidth="1"/>
    <col min="4096" max="4096" width="5" style="19" customWidth="1"/>
    <col min="4097" max="4097" width="3.42578125" style="19" customWidth="1"/>
    <col min="4098" max="4100" width="0" style="19" hidden="1" customWidth="1"/>
    <col min="4101" max="4105" width="3.28515625" style="19" customWidth="1"/>
    <col min="4106" max="4106" width="3" style="19" customWidth="1"/>
    <col min="4107" max="4107" width="0" style="19" hidden="1" customWidth="1"/>
    <col min="4108" max="4108" width="2.28515625" style="19" customWidth="1"/>
    <col min="4109" max="4116" width="0" style="19" hidden="1" customWidth="1"/>
    <col min="4117" max="4340" width="8.85546875" style="19"/>
    <col min="4341" max="4341" width="4.140625" style="19" customWidth="1"/>
    <col min="4342" max="4342" width="5.42578125" style="19" customWidth="1"/>
    <col min="4343" max="4348" width="5.140625" style="19" customWidth="1"/>
    <col min="4349" max="4351" width="4.140625" style="19" customWidth="1"/>
    <col min="4352" max="4352" width="5" style="19" customWidth="1"/>
    <col min="4353" max="4353" width="3.42578125" style="19" customWidth="1"/>
    <col min="4354" max="4356" width="0" style="19" hidden="1" customWidth="1"/>
    <col min="4357" max="4361" width="3.28515625" style="19" customWidth="1"/>
    <col min="4362" max="4362" width="3" style="19" customWidth="1"/>
    <col min="4363" max="4363" width="0" style="19" hidden="1" customWidth="1"/>
    <col min="4364" max="4364" width="2.28515625" style="19" customWidth="1"/>
    <col min="4365" max="4372" width="0" style="19" hidden="1" customWidth="1"/>
    <col min="4373" max="4596" width="8.85546875" style="19"/>
    <col min="4597" max="4597" width="4.140625" style="19" customWidth="1"/>
    <col min="4598" max="4598" width="5.42578125" style="19" customWidth="1"/>
    <col min="4599" max="4604" width="5.140625" style="19" customWidth="1"/>
    <col min="4605" max="4607" width="4.140625" style="19" customWidth="1"/>
    <col min="4608" max="4608" width="5" style="19" customWidth="1"/>
    <col min="4609" max="4609" width="3.42578125" style="19" customWidth="1"/>
    <col min="4610" max="4612" width="0" style="19" hidden="1" customWidth="1"/>
    <col min="4613" max="4617" width="3.28515625" style="19" customWidth="1"/>
    <col min="4618" max="4618" width="3" style="19" customWidth="1"/>
    <col min="4619" max="4619" width="0" style="19" hidden="1" customWidth="1"/>
    <col min="4620" max="4620" width="2.28515625" style="19" customWidth="1"/>
    <col min="4621" max="4628" width="0" style="19" hidden="1" customWidth="1"/>
    <col min="4629" max="4852" width="8.85546875" style="19"/>
    <col min="4853" max="4853" width="4.140625" style="19" customWidth="1"/>
    <col min="4854" max="4854" width="5.42578125" style="19" customWidth="1"/>
    <col min="4855" max="4860" width="5.140625" style="19" customWidth="1"/>
    <col min="4861" max="4863" width="4.140625" style="19" customWidth="1"/>
    <col min="4864" max="4864" width="5" style="19" customWidth="1"/>
    <col min="4865" max="4865" width="3.42578125" style="19" customWidth="1"/>
    <col min="4866" max="4868" width="0" style="19" hidden="1" customWidth="1"/>
    <col min="4869" max="4873" width="3.28515625" style="19" customWidth="1"/>
    <col min="4874" max="4874" width="3" style="19" customWidth="1"/>
    <col min="4875" max="4875" width="0" style="19" hidden="1" customWidth="1"/>
    <col min="4876" max="4876" width="2.28515625" style="19" customWidth="1"/>
    <col min="4877" max="4884" width="0" style="19" hidden="1" customWidth="1"/>
    <col min="4885" max="5108" width="8.85546875" style="19"/>
    <col min="5109" max="5109" width="4.140625" style="19" customWidth="1"/>
    <col min="5110" max="5110" width="5.42578125" style="19" customWidth="1"/>
    <col min="5111" max="5116" width="5.140625" style="19" customWidth="1"/>
    <col min="5117" max="5119" width="4.140625" style="19" customWidth="1"/>
    <col min="5120" max="5120" width="5" style="19" customWidth="1"/>
    <col min="5121" max="5121" width="3.42578125" style="19" customWidth="1"/>
    <col min="5122" max="5124" width="0" style="19" hidden="1" customWidth="1"/>
    <col min="5125" max="5129" width="3.28515625" style="19" customWidth="1"/>
    <col min="5130" max="5130" width="3" style="19" customWidth="1"/>
    <col min="5131" max="5131" width="0" style="19" hidden="1" customWidth="1"/>
    <col min="5132" max="5132" width="2.28515625" style="19" customWidth="1"/>
    <col min="5133" max="5140" width="0" style="19" hidden="1" customWidth="1"/>
    <col min="5141" max="5364" width="8.85546875" style="19"/>
    <col min="5365" max="5365" width="4.140625" style="19" customWidth="1"/>
    <col min="5366" max="5366" width="5.42578125" style="19" customWidth="1"/>
    <col min="5367" max="5372" width="5.140625" style="19" customWidth="1"/>
    <col min="5373" max="5375" width="4.140625" style="19" customWidth="1"/>
    <col min="5376" max="5376" width="5" style="19" customWidth="1"/>
    <col min="5377" max="5377" width="3.42578125" style="19" customWidth="1"/>
    <col min="5378" max="5380" width="0" style="19" hidden="1" customWidth="1"/>
    <col min="5381" max="5385" width="3.28515625" style="19" customWidth="1"/>
    <col min="5386" max="5386" width="3" style="19" customWidth="1"/>
    <col min="5387" max="5387" width="0" style="19" hidden="1" customWidth="1"/>
    <col min="5388" max="5388" width="2.28515625" style="19" customWidth="1"/>
    <col min="5389" max="5396" width="0" style="19" hidden="1" customWidth="1"/>
    <col min="5397" max="5620" width="8.85546875" style="19"/>
    <col min="5621" max="5621" width="4.140625" style="19" customWidth="1"/>
    <col min="5622" max="5622" width="5.42578125" style="19" customWidth="1"/>
    <col min="5623" max="5628" width="5.140625" style="19" customWidth="1"/>
    <col min="5629" max="5631" width="4.140625" style="19" customWidth="1"/>
    <col min="5632" max="5632" width="5" style="19" customWidth="1"/>
    <col min="5633" max="5633" width="3.42578125" style="19" customWidth="1"/>
    <col min="5634" max="5636" width="0" style="19" hidden="1" customWidth="1"/>
    <col min="5637" max="5641" width="3.28515625" style="19" customWidth="1"/>
    <col min="5642" max="5642" width="3" style="19" customWidth="1"/>
    <col min="5643" max="5643" width="0" style="19" hidden="1" customWidth="1"/>
    <col min="5644" max="5644" width="2.28515625" style="19" customWidth="1"/>
    <col min="5645" max="5652" width="0" style="19" hidden="1" customWidth="1"/>
    <col min="5653" max="5876" width="8.85546875" style="19"/>
    <col min="5877" max="5877" width="4.140625" style="19" customWidth="1"/>
    <col min="5878" max="5878" width="5.42578125" style="19" customWidth="1"/>
    <col min="5879" max="5884" width="5.140625" style="19" customWidth="1"/>
    <col min="5885" max="5887" width="4.140625" style="19" customWidth="1"/>
    <col min="5888" max="5888" width="5" style="19" customWidth="1"/>
    <col min="5889" max="5889" width="3.42578125" style="19" customWidth="1"/>
    <col min="5890" max="5892" width="0" style="19" hidden="1" customWidth="1"/>
    <col min="5893" max="5897" width="3.28515625" style="19" customWidth="1"/>
    <col min="5898" max="5898" width="3" style="19" customWidth="1"/>
    <col min="5899" max="5899" width="0" style="19" hidden="1" customWidth="1"/>
    <col min="5900" max="5900" width="2.28515625" style="19" customWidth="1"/>
    <col min="5901" max="5908" width="0" style="19" hidden="1" customWidth="1"/>
    <col min="5909" max="6132" width="8.85546875" style="19"/>
    <col min="6133" max="6133" width="4.140625" style="19" customWidth="1"/>
    <col min="6134" max="6134" width="5.42578125" style="19" customWidth="1"/>
    <col min="6135" max="6140" width="5.140625" style="19" customWidth="1"/>
    <col min="6141" max="6143" width="4.140625" style="19" customWidth="1"/>
    <col min="6144" max="6144" width="5" style="19" customWidth="1"/>
    <col min="6145" max="6145" width="3.42578125" style="19" customWidth="1"/>
    <col min="6146" max="6148" width="0" style="19" hidden="1" customWidth="1"/>
    <col min="6149" max="6153" width="3.28515625" style="19" customWidth="1"/>
    <col min="6154" max="6154" width="3" style="19" customWidth="1"/>
    <col min="6155" max="6155" width="0" style="19" hidden="1" customWidth="1"/>
    <col min="6156" max="6156" width="2.28515625" style="19" customWidth="1"/>
    <col min="6157" max="6164" width="0" style="19" hidden="1" customWidth="1"/>
    <col min="6165" max="6388" width="8.85546875" style="19"/>
    <col min="6389" max="6389" width="4.140625" style="19" customWidth="1"/>
    <col min="6390" max="6390" width="5.42578125" style="19" customWidth="1"/>
    <col min="6391" max="6396" width="5.140625" style="19" customWidth="1"/>
    <col min="6397" max="6399" width="4.140625" style="19" customWidth="1"/>
    <col min="6400" max="6400" width="5" style="19" customWidth="1"/>
    <col min="6401" max="6401" width="3.42578125" style="19" customWidth="1"/>
    <col min="6402" max="6404" width="0" style="19" hidden="1" customWidth="1"/>
    <col min="6405" max="6409" width="3.28515625" style="19" customWidth="1"/>
    <col min="6410" max="6410" width="3" style="19" customWidth="1"/>
    <col min="6411" max="6411" width="0" style="19" hidden="1" customWidth="1"/>
    <col min="6412" max="6412" width="2.28515625" style="19" customWidth="1"/>
    <col min="6413" max="6420" width="0" style="19" hidden="1" customWidth="1"/>
    <col min="6421" max="6644" width="8.85546875" style="19"/>
    <col min="6645" max="6645" width="4.140625" style="19" customWidth="1"/>
    <col min="6646" max="6646" width="5.42578125" style="19" customWidth="1"/>
    <col min="6647" max="6652" width="5.140625" style="19" customWidth="1"/>
    <col min="6653" max="6655" width="4.140625" style="19" customWidth="1"/>
    <col min="6656" max="6656" width="5" style="19" customWidth="1"/>
    <col min="6657" max="6657" width="3.42578125" style="19" customWidth="1"/>
    <col min="6658" max="6660" width="0" style="19" hidden="1" customWidth="1"/>
    <col min="6661" max="6665" width="3.28515625" style="19" customWidth="1"/>
    <col min="6666" max="6666" width="3" style="19" customWidth="1"/>
    <col min="6667" max="6667" width="0" style="19" hidden="1" customWidth="1"/>
    <col min="6668" max="6668" width="2.28515625" style="19" customWidth="1"/>
    <col min="6669" max="6676" width="0" style="19" hidden="1" customWidth="1"/>
    <col min="6677" max="6900" width="8.85546875" style="19"/>
    <col min="6901" max="6901" width="4.140625" style="19" customWidth="1"/>
    <col min="6902" max="6902" width="5.42578125" style="19" customWidth="1"/>
    <col min="6903" max="6908" width="5.140625" style="19" customWidth="1"/>
    <col min="6909" max="6911" width="4.140625" style="19" customWidth="1"/>
    <col min="6912" max="6912" width="5" style="19" customWidth="1"/>
    <col min="6913" max="6913" width="3.42578125" style="19" customWidth="1"/>
    <col min="6914" max="6916" width="0" style="19" hidden="1" customWidth="1"/>
    <col min="6917" max="6921" width="3.28515625" style="19" customWidth="1"/>
    <col min="6922" max="6922" width="3" style="19" customWidth="1"/>
    <col min="6923" max="6923" width="0" style="19" hidden="1" customWidth="1"/>
    <col min="6924" max="6924" width="2.28515625" style="19" customWidth="1"/>
    <col min="6925" max="6932" width="0" style="19" hidden="1" customWidth="1"/>
    <col min="6933" max="7156" width="8.85546875" style="19"/>
    <col min="7157" max="7157" width="4.140625" style="19" customWidth="1"/>
    <col min="7158" max="7158" width="5.42578125" style="19" customWidth="1"/>
    <col min="7159" max="7164" width="5.140625" style="19" customWidth="1"/>
    <col min="7165" max="7167" width="4.140625" style="19" customWidth="1"/>
    <col min="7168" max="7168" width="5" style="19" customWidth="1"/>
    <col min="7169" max="7169" width="3.42578125" style="19" customWidth="1"/>
    <col min="7170" max="7172" width="0" style="19" hidden="1" customWidth="1"/>
    <col min="7173" max="7177" width="3.28515625" style="19" customWidth="1"/>
    <col min="7178" max="7178" width="3" style="19" customWidth="1"/>
    <col min="7179" max="7179" width="0" style="19" hidden="1" customWidth="1"/>
    <col min="7180" max="7180" width="2.28515625" style="19" customWidth="1"/>
    <col min="7181" max="7188" width="0" style="19" hidden="1" customWidth="1"/>
    <col min="7189" max="7412" width="8.85546875" style="19"/>
    <col min="7413" max="7413" width="4.140625" style="19" customWidth="1"/>
    <col min="7414" max="7414" width="5.42578125" style="19" customWidth="1"/>
    <col min="7415" max="7420" width="5.140625" style="19" customWidth="1"/>
    <col min="7421" max="7423" width="4.140625" style="19" customWidth="1"/>
    <col min="7424" max="7424" width="5" style="19" customWidth="1"/>
    <col min="7425" max="7425" width="3.42578125" style="19" customWidth="1"/>
    <col min="7426" max="7428" width="0" style="19" hidden="1" customWidth="1"/>
    <col min="7429" max="7433" width="3.28515625" style="19" customWidth="1"/>
    <col min="7434" max="7434" width="3" style="19" customWidth="1"/>
    <col min="7435" max="7435" width="0" style="19" hidden="1" customWidth="1"/>
    <col min="7436" max="7436" width="2.28515625" style="19" customWidth="1"/>
    <col min="7437" max="7444" width="0" style="19" hidden="1" customWidth="1"/>
    <col min="7445" max="7668" width="8.85546875" style="19"/>
    <col min="7669" max="7669" width="4.140625" style="19" customWidth="1"/>
    <col min="7670" max="7670" width="5.42578125" style="19" customWidth="1"/>
    <col min="7671" max="7676" width="5.140625" style="19" customWidth="1"/>
    <col min="7677" max="7679" width="4.140625" style="19" customWidth="1"/>
    <col min="7680" max="7680" width="5" style="19" customWidth="1"/>
    <col min="7681" max="7681" width="3.42578125" style="19" customWidth="1"/>
    <col min="7682" max="7684" width="0" style="19" hidden="1" customWidth="1"/>
    <col min="7685" max="7689" width="3.28515625" style="19" customWidth="1"/>
    <col min="7690" max="7690" width="3" style="19" customWidth="1"/>
    <col min="7691" max="7691" width="0" style="19" hidden="1" customWidth="1"/>
    <col min="7692" max="7692" width="2.28515625" style="19" customWidth="1"/>
    <col min="7693" max="7700" width="0" style="19" hidden="1" customWidth="1"/>
    <col min="7701" max="7924" width="8.85546875" style="19"/>
    <col min="7925" max="7925" width="4.140625" style="19" customWidth="1"/>
    <col min="7926" max="7926" width="5.42578125" style="19" customWidth="1"/>
    <col min="7927" max="7932" width="5.140625" style="19" customWidth="1"/>
    <col min="7933" max="7935" width="4.140625" style="19" customWidth="1"/>
    <col min="7936" max="7936" width="5" style="19" customWidth="1"/>
    <col min="7937" max="7937" width="3.42578125" style="19" customWidth="1"/>
    <col min="7938" max="7940" width="0" style="19" hidden="1" customWidth="1"/>
    <col min="7941" max="7945" width="3.28515625" style="19" customWidth="1"/>
    <col min="7946" max="7946" width="3" style="19" customWidth="1"/>
    <col min="7947" max="7947" width="0" style="19" hidden="1" customWidth="1"/>
    <col min="7948" max="7948" width="2.28515625" style="19" customWidth="1"/>
    <col min="7949" max="7956" width="0" style="19" hidden="1" customWidth="1"/>
    <col min="7957" max="8180" width="8.85546875" style="19"/>
    <col min="8181" max="8181" width="4.140625" style="19" customWidth="1"/>
    <col min="8182" max="8182" width="5.42578125" style="19" customWidth="1"/>
    <col min="8183" max="8188" width="5.140625" style="19" customWidth="1"/>
    <col min="8189" max="8191" width="4.140625" style="19" customWidth="1"/>
    <col min="8192" max="8192" width="5" style="19" customWidth="1"/>
    <col min="8193" max="8193" width="3.42578125" style="19" customWidth="1"/>
    <col min="8194" max="8196" width="0" style="19" hidden="1" customWidth="1"/>
    <col min="8197" max="8201" width="3.28515625" style="19" customWidth="1"/>
    <col min="8202" max="8202" width="3" style="19" customWidth="1"/>
    <col min="8203" max="8203" width="0" style="19" hidden="1" customWidth="1"/>
    <col min="8204" max="8204" width="2.28515625" style="19" customWidth="1"/>
    <col min="8205" max="8212" width="0" style="19" hidden="1" customWidth="1"/>
    <col min="8213" max="8436" width="8.85546875" style="19"/>
    <col min="8437" max="8437" width="4.140625" style="19" customWidth="1"/>
    <col min="8438" max="8438" width="5.42578125" style="19" customWidth="1"/>
    <col min="8439" max="8444" width="5.140625" style="19" customWidth="1"/>
    <col min="8445" max="8447" width="4.140625" style="19" customWidth="1"/>
    <col min="8448" max="8448" width="5" style="19" customWidth="1"/>
    <col min="8449" max="8449" width="3.42578125" style="19" customWidth="1"/>
    <col min="8450" max="8452" width="0" style="19" hidden="1" customWidth="1"/>
    <col min="8453" max="8457" width="3.28515625" style="19" customWidth="1"/>
    <col min="8458" max="8458" width="3" style="19" customWidth="1"/>
    <col min="8459" max="8459" width="0" style="19" hidden="1" customWidth="1"/>
    <col min="8460" max="8460" width="2.28515625" style="19" customWidth="1"/>
    <col min="8461" max="8468" width="0" style="19" hidden="1" customWidth="1"/>
    <col min="8469" max="8692" width="8.85546875" style="19"/>
    <col min="8693" max="8693" width="4.140625" style="19" customWidth="1"/>
    <col min="8694" max="8694" width="5.42578125" style="19" customWidth="1"/>
    <col min="8695" max="8700" width="5.140625" style="19" customWidth="1"/>
    <col min="8701" max="8703" width="4.140625" style="19" customWidth="1"/>
    <col min="8704" max="8704" width="5" style="19" customWidth="1"/>
    <col min="8705" max="8705" width="3.42578125" style="19" customWidth="1"/>
    <col min="8706" max="8708" width="0" style="19" hidden="1" customWidth="1"/>
    <col min="8709" max="8713" width="3.28515625" style="19" customWidth="1"/>
    <col min="8714" max="8714" width="3" style="19" customWidth="1"/>
    <col min="8715" max="8715" width="0" style="19" hidden="1" customWidth="1"/>
    <col min="8716" max="8716" width="2.28515625" style="19" customWidth="1"/>
    <col min="8717" max="8724" width="0" style="19" hidden="1" customWidth="1"/>
    <col min="8725" max="8948" width="8.85546875" style="19"/>
    <col min="8949" max="8949" width="4.140625" style="19" customWidth="1"/>
    <col min="8950" max="8950" width="5.42578125" style="19" customWidth="1"/>
    <col min="8951" max="8956" width="5.140625" style="19" customWidth="1"/>
    <col min="8957" max="8959" width="4.140625" style="19" customWidth="1"/>
    <col min="8960" max="8960" width="5" style="19" customWidth="1"/>
    <col min="8961" max="8961" width="3.42578125" style="19" customWidth="1"/>
    <col min="8962" max="8964" width="0" style="19" hidden="1" customWidth="1"/>
    <col min="8965" max="8969" width="3.28515625" style="19" customWidth="1"/>
    <col min="8970" max="8970" width="3" style="19" customWidth="1"/>
    <col min="8971" max="8971" width="0" style="19" hidden="1" customWidth="1"/>
    <col min="8972" max="8972" width="2.28515625" style="19" customWidth="1"/>
    <col min="8973" max="8980" width="0" style="19" hidden="1" customWidth="1"/>
    <col min="8981" max="9204" width="8.85546875" style="19"/>
    <col min="9205" max="9205" width="4.140625" style="19" customWidth="1"/>
    <col min="9206" max="9206" width="5.42578125" style="19" customWidth="1"/>
    <col min="9207" max="9212" width="5.140625" style="19" customWidth="1"/>
    <col min="9213" max="9215" width="4.140625" style="19" customWidth="1"/>
    <col min="9216" max="9216" width="5" style="19" customWidth="1"/>
    <col min="9217" max="9217" width="3.42578125" style="19" customWidth="1"/>
    <col min="9218" max="9220" width="0" style="19" hidden="1" customWidth="1"/>
    <col min="9221" max="9225" width="3.28515625" style="19" customWidth="1"/>
    <col min="9226" max="9226" width="3" style="19" customWidth="1"/>
    <col min="9227" max="9227" width="0" style="19" hidden="1" customWidth="1"/>
    <col min="9228" max="9228" width="2.28515625" style="19" customWidth="1"/>
    <col min="9229" max="9236" width="0" style="19" hidden="1" customWidth="1"/>
    <col min="9237" max="9460" width="8.85546875" style="19"/>
    <col min="9461" max="9461" width="4.140625" style="19" customWidth="1"/>
    <col min="9462" max="9462" width="5.42578125" style="19" customWidth="1"/>
    <col min="9463" max="9468" width="5.140625" style="19" customWidth="1"/>
    <col min="9469" max="9471" width="4.140625" style="19" customWidth="1"/>
    <col min="9472" max="9472" width="5" style="19" customWidth="1"/>
    <col min="9473" max="9473" width="3.42578125" style="19" customWidth="1"/>
    <col min="9474" max="9476" width="0" style="19" hidden="1" customWidth="1"/>
    <col min="9477" max="9481" width="3.28515625" style="19" customWidth="1"/>
    <col min="9482" max="9482" width="3" style="19" customWidth="1"/>
    <col min="9483" max="9483" width="0" style="19" hidden="1" customWidth="1"/>
    <col min="9484" max="9484" width="2.28515625" style="19" customWidth="1"/>
    <col min="9485" max="9492" width="0" style="19" hidden="1" customWidth="1"/>
    <col min="9493" max="9716" width="8.85546875" style="19"/>
    <col min="9717" max="9717" width="4.140625" style="19" customWidth="1"/>
    <col min="9718" max="9718" width="5.42578125" style="19" customWidth="1"/>
    <col min="9719" max="9724" width="5.140625" style="19" customWidth="1"/>
    <col min="9725" max="9727" width="4.140625" style="19" customWidth="1"/>
    <col min="9728" max="9728" width="5" style="19" customWidth="1"/>
    <col min="9729" max="9729" width="3.42578125" style="19" customWidth="1"/>
    <col min="9730" max="9732" width="0" style="19" hidden="1" customWidth="1"/>
    <col min="9733" max="9737" width="3.28515625" style="19" customWidth="1"/>
    <col min="9738" max="9738" width="3" style="19" customWidth="1"/>
    <col min="9739" max="9739" width="0" style="19" hidden="1" customWidth="1"/>
    <col min="9740" max="9740" width="2.28515625" style="19" customWidth="1"/>
    <col min="9741" max="9748" width="0" style="19" hidden="1" customWidth="1"/>
    <col min="9749" max="9972" width="8.85546875" style="19"/>
    <col min="9973" max="9973" width="4.140625" style="19" customWidth="1"/>
    <col min="9974" max="9974" width="5.42578125" style="19" customWidth="1"/>
    <col min="9975" max="9980" width="5.140625" style="19" customWidth="1"/>
    <col min="9981" max="9983" width="4.140625" style="19" customWidth="1"/>
    <col min="9984" max="9984" width="5" style="19" customWidth="1"/>
    <col min="9985" max="9985" width="3.42578125" style="19" customWidth="1"/>
    <col min="9986" max="9988" width="0" style="19" hidden="1" customWidth="1"/>
    <col min="9989" max="9993" width="3.28515625" style="19" customWidth="1"/>
    <col min="9994" max="9994" width="3" style="19" customWidth="1"/>
    <col min="9995" max="9995" width="0" style="19" hidden="1" customWidth="1"/>
    <col min="9996" max="9996" width="2.28515625" style="19" customWidth="1"/>
    <col min="9997" max="10004" width="0" style="19" hidden="1" customWidth="1"/>
    <col min="10005" max="10228" width="8.85546875" style="19"/>
    <col min="10229" max="10229" width="4.140625" style="19" customWidth="1"/>
    <col min="10230" max="10230" width="5.42578125" style="19" customWidth="1"/>
    <col min="10231" max="10236" width="5.140625" style="19" customWidth="1"/>
    <col min="10237" max="10239" width="4.140625" style="19" customWidth="1"/>
    <col min="10240" max="10240" width="5" style="19" customWidth="1"/>
    <col min="10241" max="10241" width="3.42578125" style="19" customWidth="1"/>
    <col min="10242" max="10244" width="0" style="19" hidden="1" customWidth="1"/>
    <col min="10245" max="10249" width="3.28515625" style="19" customWidth="1"/>
    <col min="10250" max="10250" width="3" style="19" customWidth="1"/>
    <col min="10251" max="10251" width="0" style="19" hidden="1" customWidth="1"/>
    <col min="10252" max="10252" width="2.28515625" style="19" customWidth="1"/>
    <col min="10253" max="10260" width="0" style="19" hidden="1" customWidth="1"/>
    <col min="10261" max="10484" width="8.85546875" style="19"/>
    <col min="10485" max="10485" width="4.140625" style="19" customWidth="1"/>
    <col min="10486" max="10486" width="5.42578125" style="19" customWidth="1"/>
    <col min="10487" max="10492" width="5.140625" style="19" customWidth="1"/>
    <col min="10493" max="10495" width="4.140625" style="19" customWidth="1"/>
    <col min="10496" max="10496" width="5" style="19" customWidth="1"/>
    <col min="10497" max="10497" width="3.42578125" style="19" customWidth="1"/>
    <col min="10498" max="10500" width="0" style="19" hidden="1" customWidth="1"/>
    <col min="10501" max="10505" width="3.28515625" style="19" customWidth="1"/>
    <col min="10506" max="10506" width="3" style="19" customWidth="1"/>
    <col min="10507" max="10507" width="0" style="19" hidden="1" customWidth="1"/>
    <col min="10508" max="10508" width="2.28515625" style="19" customWidth="1"/>
    <col min="10509" max="10516" width="0" style="19" hidden="1" customWidth="1"/>
    <col min="10517" max="10740" width="8.85546875" style="19"/>
    <col min="10741" max="10741" width="4.140625" style="19" customWidth="1"/>
    <col min="10742" max="10742" width="5.42578125" style="19" customWidth="1"/>
    <col min="10743" max="10748" width="5.140625" style="19" customWidth="1"/>
    <col min="10749" max="10751" width="4.140625" style="19" customWidth="1"/>
    <col min="10752" max="10752" width="5" style="19" customWidth="1"/>
    <col min="10753" max="10753" width="3.42578125" style="19" customWidth="1"/>
    <col min="10754" max="10756" width="0" style="19" hidden="1" customWidth="1"/>
    <col min="10757" max="10761" width="3.28515625" style="19" customWidth="1"/>
    <col min="10762" max="10762" width="3" style="19" customWidth="1"/>
    <col min="10763" max="10763" width="0" style="19" hidden="1" customWidth="1"/>
    <col min="10764" max="10764" width="2.28515625" style="19" customWidth="1"/>
    <col min="10765" max="10772" width="0" style="19" hidden="1" customWidth="1"/>
    <col min="10773" max="10996" width="8.85546875" style="19"/>
    <col min="10997" max="10997" width="4.140625" style="19" customWidth="1"/>
    <col min="10998" max="10998" width="5.42578125" style="19" customWidth="1"/>
    <col min="10999" max="11004" width="5.140625" style="19" customWidth="1"/>
    <col min="11005" max="11007" width="4.140625" style="19" customWidth="1"/>
    <col min="11008" max="11008" width="5" style="19" customWidth="1"/>
    <col min="11009" max="11009" width="3.42578125" style="19" customWidth="1"/>
    <col min="11010" max="11012" width="0" style="19" hidden="1" customWidth="1"/>
    <col min="11013" max="11017" width="3.28515625" style="19" customWidth="1"/>
    <col min="11018" max="11018" width="3" style="19" customWidth="1"/>
    <col min="11019" max="11019" width="0" style="19" hidden="1" customWidth="1"/>
    <col min="11020" max="11020" width="2.28515625" style="19" customWidth="1"/>
    <col min="11021" max="11028" width="0" style="19" hidden="1" customWidth="1"/>
    <col min="11029" max="11252" width="8.85546875" style="19"/>
    <col min="11253" max="11253" width="4.140625" style="19" customWidth="1"/>
    <col min="11254" max="11254" width="5.42578125" style="19" customWidth="1"/>
    <col min="11255" max="11260" width="5.140625" style="19" customWidth="1"/>
    <col min="11261" max="11263" width="4.140625" style="19" customWidth="1"/>
    <col min="11264" max="11264" width="5" style="19" customWidth="1"/>
    <col min="11265" max="11265" width="3.42578125" style="19" customWidth="1"/>
    <col min="11266" max="11268" width="0" style="19" hidden="1" customWidth="1"/>
    <col min="11269" max="11273" width="3.28515625" style="19" customWidth="1"/>
    <col min="11274" max="11274" width="3" style="19" customWidth="1"/>
    <col min="11275" max="11275" width="0" style="19" hidden="1" customWidth="1"/>
    <col min="11276" max="11276" width="2.28515625" style="19" customWidth="1"/>
    <col min="11277" max="11284" width="0" style="19" hidden="1" customWidth="1"/>
    <col min="11285" max="11508" width="8.85546875" style="19"/>
    <col min="11509" max="11509" width="4.140625" style="19" customWidth="1"/>
    <col min="11510" max="11510" width="5.42578125" style="19" customWidth="1"/>
    <col min="11511" max="11516" width="5.140625" style="19" customWidth="1"/>
    <col min="11517" max="11519" width="4.140625" style="19" customWidth="1"/>
    <col min="11520" max="11520" width="5" style="19" customWidth="1"/>
    <col min="11521" max="11521" width="3.42578125" style="19" customWidth="1"/>
    <col min="11522" max="11524" width="0" style="19" hidden="1" customWidth="1"/>
    <col min="11525" max="11529" width="3.28515625" style="19" customWidth="1"/>
    <col min="11530" max="11530" width="3" style="19" customWidth="1"/>
    <col min="11531" max="11531" width="0" style="19" hidden="1" customWidth="1"/>
    <col min="11532" max="11532" width="2.28515625" style="19" customWidth="1"/>
    <col min="11533" max="11540" width="0" style="19" hidden="1" customWidth="1"/>
    <col min="11541" max="11764" width="8.85546875" style="19"/>
    <col min="11765" max="11765" width="4.140625" style="19" customWidth="1"/>
    <col min="11766" max="11766" width="5.42578125" style="19" customWidth="1"/>
    <col min="11767" max="11772" width="5.140625" style="19" customWidth="1"/>
    <col min="11773" max="11775" width="4.140625" style="19" customWidth="1"/>
    <col min="11776" max="11776" width="5" style="19" customWidth="1"/>
    <col min="11777" max="11777" width="3.42578125" style="19" customWidth="1"/>
    <col min="11778" max="11780" width="0" style="19" hidden="1" customWidth="1"/>
    <col min="11781" max="11785" width="3.28515625" style="19" customWidth="1"/>
    <col min="11786" max="11786" width="3" style="19" customWidth="1"/>
    <col min="11787" max="11787" width="0" style="19" hidden="1" customWidth="1"/>
    <col min="11788" max="11788" width="2.28515625" style="19" customWidth="1"/>
    <col min="11789" max="11796" width="0" style="19" hidden="1" customWidth="1"/>
    <col min="11797" max="12020" width="8.85546875" style="19"/>
    <col min="12021" max="12021" width="4.140625" style="19" customWidth="1"/>
    <col min="12022" max="12022" width="5.42578125" style="19" customWidth="1"/>
    <col min="12023" max="12028" width="5.140625" style="19" customWidth="1"/>
    <col min="12029" max="12031" width="4.140625" style="19" customWidth="1"/>
    <col min="12032" max="12032" width="5" style="19" customWidth="1"/>
    <col min="12033" max="12033" width="3.42578125" style="19" customWidth="1"/>
    <col min="12034" max="12036" width="0" style="19" hidden="1" customWidth="1"/>
    <col min="12037" max="12041" width="3.28515625" style="19" customWidth="1"/>
    <col min="12042" max="12042" width="3" style="19" customWidth="1"/>
    <col min="12043" max="12043" width="0" style="19" hidden="1" customWidth="1"/>
    <col min="12044" max="12044" width="2.28515625" style="19" customWidth="1"/>
    <col min="12045" max="12052" width="0" style="19" hidden="1" customWidth="1"/>
    <col min="12053" max="12276" width="8.85546875" style="19"/>
    <col min="12277" max="12277" width="4.140625" style="19" customWidth="1"/>
    <col min="12278" max="12278" width="5.42578125" style="19" customWidth="1"/>
    <col min="12279" max="12284" width="5.140625" style="19" customWidth="1"/>
    <col min="12285" max="12287" width="4.140625" style="19" customWidth="1"/>
    <col min="12288" max="12288" width="5" style="19" customWidth="1"/>
    <col min="12289" max="12289" width="3.42578125" style="19" customWidth="1"/>
    <col min="12290" max="12292" width="0" style="19" hidden="1" customWidth="1"/>
    <col min="12293" max="12297" width="3.28515625" style="19" customWidth="1"/>
    <col min="12298" max="12298" width="3" style="19" customWidth="1"/>
    <col min="12299" max="12299" width="0" style="19" hidden="1" customWidth="1"/>
    <col min="12300" max="12300" width="2.28515625" style="19" customWidth="1"/>
    <col min="12301" max="12308" width="0" style="19" hidden="1" customWidth="1"/>
    <col min="12309" max="12532" width="8.85546875" style="19"/>
    <col min="12533" max="12533" width="4.140625" style="19" customWidth="1"/>
    <col min="12534" max="12534" width="5.42578125" style="19" customWidth="1"/>
    <col min="12535" max="12540" width="5.140625" style="19" customWidth="1"/>
    <col min="12541" max="12543" width="4.140625" style="19" customWidth="1"/>
    <col min="12544" max="12544" width="5" style="19" customWidth="1"/>
    <col min="12545" max="12545" width="3.42578125" style="19" customWidth="1"/>
    <col min="12546" max="12548" width="0" style="19" hidden="1" customWidth="1"/>
    <col min="12549" max="12553" width="3.28515625" style="19" customWidth="1"/>
    <col min="12554" max="12554" width="3" style="19" customWidth="1"/>
    <col min="12555" max="12555" width="0" style="19" hidden="1" customWidth="1"/>
    <col min="12556" max="12556" width="2.28515625" style="19" customWidth="1"/>
    <col min="12557" max="12564" width="0" style="19" hidden="1" customWidth="1"/>
    <col min="12565" max="12788" width="8.85546875" style="19"/>
    <col min="12789" max="12789" width="4.140625" style="19" customWidth="1"/>
    <col min="12790" max="12790" width="5.42578125" style="19" customWidth="1"/>
    <col min="12791" max="12796" width="5.140625" style="19" customWidth="1"/>
    <col min="12797" max="12799" width="4.140625" style="19" customWidth="1"/>
    <col min="12800" max="12800" width="5" style="19" customWidth="1"/>
    <col min="12801" max="12801" width="3.42578125" style="19" customWidth="1"/>
    <col min="12802" max="12804" width="0" style="19" hidden="1" customWidth="1"/>
    <col min="12805" max="12809" width="3.28515625" style="19" customWidth="1"/>
    <col min="12810" max="12810" width="3" style="19" customWidth="1"/>
    <col min="12811" max="12811" width="0" style="19" hidden="1" customWidth="1"/>
    <col min="12812" max="12812" width="2.28515625" style="19" customWidth="1"/>
    <col min="12813" max="12820" width="0" style="19" hidden="1" customWidth="1"/>
    <col min="12821" max="13044" width="8.85546875" style="19"/>
    <col min="13045" max="13045" width="4.140625" style="19" customWidth="1"/>
    <col min="13046" max="13046" width="5.42578125" style="19" customWidth="1"/>
    <col min="13047" max="13052" width="5.140625" style="19" customWidth="1"/>
    <col min="13053" max="13055" width="4.140625" style="19" customWidth="1"/>
    <col min="13056" max="13056" width="5" style="19" customWidth="1"/>
    <col min="13057" max="13057" width="3.42578125" style="19" customWidth="1"/>
    <col min="13058" max="13060" width="0" style="19" hidden="1" customWidth="1"/>
    <col min="13061" max="13065" width="3.28515625" style="19" customWidth="1"/>
    <col min="13066" max="13066" width="3" style="19" customWidth="1"/>
    <col min="13067" max="13067" width="0" style="19" hidden="1" customWidth="1"/>
    <col min="13068" max="13068" width="2.28515625" style="19" customWidth="1"/>
    <col min="13069" max="13076" width="0" style="19" hidden="1" customWidth="1"/>
    <col min="13077" max="13300" width="8.85546875" style="19"/>
    <col min="13301" max="13301" width="4.140625" style="19" customWidth="1"/>
    <col min="13302" max="13302" width="5.42578125" style="19" customWidth="1"/>
    <col min="13303" max="13308" width="5.140625" style="19" customWidth="1"/>
    <col min="13309" max="13311" width="4.140625" style="19" customWidth="1"/>
    <col min="13312" max="13312" width="5" style="19" customWidth="1"/>
    <col min="13313" max="13313" width="3.42578125" style="19" customWidth="1"/>
    <col min="13314" max="13316" width="0" style="19" hidden="1" customWidth="1"/>
    <col min="13317" max="13321" width="3.28515625" style="19" customWidth="1"/>
    <col min="13322" max="13322" width="3" style="19" customWidth="1"/>
    <col min="13323" max="13323" width="0" style="19" hidden="1" customWidth="1"/>
    <col min="13324" max="13324" width="2.28515625" style="19" customWidth="1"/>
    <col min="13325" max="13332" width="0" style="19" hidden="1" customWidth="1"/>
    <col min="13333" max="13556" width="8.85546875" style="19"/>
    <col min="13557" max="13557" width="4.140625" style="19" customWidth="1"/>
    <col min="13558" max="13558" width="5.42578125" style="19" customWidth="1"/>
    <col min="13559" max="13564" width="5.140625" style="19" customWidth="1"/>
    <col min="13565" max="13567" width="4.140625" style="19" customWidth="1"/>
    <col min="13568" max="13568" width="5" style="19" customWidth="1"/>
    <col min="13569" max="13569" width="3.42578125" style="19" customWidth="1"/>
    <col min="13570" max="13572" width="0" style="19" hidden="1" customWidth="1"/>
    <col min="13573" max="13577" width="3.28515625" style="19" customWidth="1"/>
    <col min="13578" max="13578" width="3" style="19" customWidth="1"/>
    <col min="13579" max="13579" width="0" style="19" hidden="1" customWidth="1"/>
    <col min="13580" max="13580" width="2.28515625" style="19" customWidth="1"/>
    <col min="13581" max="13588" width="0" style="19" hidden="1" customWidth="1"/>
    <col min="13589" max="13812" width="8.85546875" style="19"/>
    <col min="13813" max="13813" width="4.140625" style="19" customWidth="1"/>
    <col min="13814" max="13814" width="5.42578125" style="19" customWidth="1"/>
    <col min="13815" max="13820" width="5.140625" style="19" customWidth="1"/>
    <col min="13821" max="13823" width="4.140625" style="19" customWidth="1"/>
    <col min="13824" max="13824" width="5" style="19" customWidth="1"/>
    <col min="13825" max="13825" width="3.42578125" style="19" customWidth="1"/>
    <col min="13826" max="13828" width="0" style="19" hidden="1" customWidth="1"/>
    <col min="13829" max="13833" width="3.28515625" style="19" customWidth="1"/>
    <col min="13834" max="13834" width="3" style="19" customWidth="1"/>
    <col min="13835" max="13835" width="0" style="19" hidden="1" customWidth="1"/>
    <col min="13836" max="13836" width="2.28515625" style="19" customWidth="1"/>
    <col min="13837" max="13844" width="0" style="19" hidden="1" customWidth="1"/>
    <col min="13845" max="14068" width="8.85546875" style="19"/>
    <col min="14069" max="14069" width="4.140625" style="19" customWidth="1"/>
    <col min="14070" max="14070" width="5.42578125" style="19" customWidth="1"/>
    <col min="14071" max="14076" width="5.140625" style="19" customWidth="1"/>
    <col min="14077" max="14079" width="4.140625" style="19" customWidth="1"/>
    <col min="14080" max="14080" width="5" style="19" customWidth="1"/>
    <col min="14081" max="14081" width="3.42578125" style="19" customWidth="1"/>
    <col min="14082" max="14084" width="0" style="19" hidden="1" customWidth="1"/>
    <col min="14085" max="14089" width="3.28515625" style="19" customWidth="1"/>
    <col min="14090" max="14090" width="3" style="19" customWidth="1"/>
    <col min="14091" max="14091" width="0" style="19" hidden="1" customWidth="1"/>
    <col min="14092" max="14092" width="2.28515625" style="19" customWidth="1"/>
    <col min="14093" max="14100" width="0" style="19" hidden="1" customWidth="1"/>
    <col min="14101" max="14324" width="8.85546875" style="19"/>
    <col min="14325" max="14325" width="4.140625" style="19" customWidth="1"/>
    <col min="14326" max="14326" width="5.42578125" style="19" customWidth="1"/>
    <col min="14327" max="14332" width="5.140625" style="19" customWidth="1"/>
    <col min="14333" max="14335" width="4.140625" style="19" customWidth="1"/>
    <col min="14336" max="14336" width="5" style="19" customWidth="1"/>
    <col min="14337" max="14337" width="3.42578125" style="19" customWidth="1"/>
    <col min="14338" max="14340" width="0" style="19" hidden="1" customWidth="1"/>
    <col min="14341" max="14345" width="3.28515625" style="19" customWidth="1"/>
    <col min="14346" max="14346" width="3" style="19" customWidth="1"/>
    <col min="14347" max="14347" width="0" style="19" hidden="1" customWidth="1"/>
    <col min="14348" max="14348" width="2.28515625" style="19" customWidth="1"/>
    <col min="14349" max="14356" width="0" style="19" hidden="1" customWidth="1"/>
    <col min="14357" max="14580" width="8.85546875" style="19"/>
    <col min="14581" max="14581" width="4.140625" style="19" customWidth="1"/>
    <col min="14582" max="14582" width="5.42578125" style="19" customWidth="1"/>
    <col min="14583" max="14588" width="5.140625" style="19" customWidth="1"/>
    <col min="14589" max="14591" width="4.140625" style="19" customWidth="1"/>
    <col min="14592" max="14592" width="5" style="19" customWidth="1"/>
    <col min="14593" max="14593" width="3.42578125" style="19" customWidth="1"/>
    <col min="14594" max="14596" width="0" style="19" hidden="1" customWidth="1"/>
    <col min="14597" max="14601" width="3.28515625" style="19" customWidth="1"/>
    <col min="14602" max="14602" width="3" style="19" customWidth="1"/>
    <col min="14603" max="14603" width="0" style="19" hidden="1" customWidth="1"/>
    <col min="14604" max="14604" width="2.28515625" style="19" customWidth="1"/>
    <col min="14605" max="14612" width="0" style="19" hidden="1" customWidth="1"/>
    <col min="14613" max="14836" width="8.85546875" style="19"/>
    <col min="14837" max="14837" width="4.140625" style="19" customWidth="1"/>
    <col min="14838" max="14838" width="5.42578125" style="19" customWidth="1"/>
    <col min="14839" max="14844" width="5.140625" style="19" customWidth="1"/>
    <col min="14845" max="14847" width="4.140625" style="19" customWidth="1"/>
    <col min="14848" max="14848" width="5" style="19" customWidth="1"/>
    <col min="14849" max="14849" width="3.42578125" style="19" customWidth="1"/>
    <col min="14850" max="14852" width="0" style="19" hidden="1" customWidth="1"/>
    <col min="14853" max="14857" width="3.28515625" style="19" customWidth="1"/>
    <col min="14858" max="14858" width="3" style="19" customWidth="1"/>
    <col min="14859" max="14859" width="0" style="19" hidden="1" customWidth="1"/>
    <col min="14860" max="14860" width="2.28515625" style="19" customWidth="1"/>
    <col min="14861" max="14868" width="0" style="19" hidden="1" customWidth="1"/>
    <col min="14869" max="15092" width="8.85546875" style="19"/>
    <col min="15093" max="15093" width="4.140625" style="19" customWidth="1"/>
    <col min="15094" max="15094" width="5.42578125" style="19" customWidth="1"/>
    <col min="15095" max="15100" width="5.140625" style="19" customWidth="1"/>
    <col min="15101" max="15103" width="4.140625" style="19" customWidth="1"/>
    <col min="15104" max="15104" width="5" style="19" customWidth="1"/>
    <col min="15105" max="15105" width="3.42578125" style="19" customWidth="1"/>
    <col min="15106" max="15108" width="0" style="19" hidden="1" customWidth="1"/>
    <col min="15109" max="15113" width="3.28515625" style="19" customWidth="1"/>
    <col min="15114" max="15114" width="3" style="19" customWidth="1"/>
    <col min="15115" max="15115" width="0" style="19" hidden="1" customWidth="1"/>
    <col min="15116" max="15116" width="2.28515625" style="19" customWidth="1"/>
    <col min="15117" max="15124" width="0" style="19" hidden="1" customWidth="1"/>
    <col min="15125" max="15348" width="8.85546875" style="19"/>
    <col min="15349" max="15349" width="4.140625" style="19" customWidth="1"/>
    <col min="15350" max="15350" width="5.42578125" style="19" customWidth="1"/>
    <col min="15351" max="15356" width="5.140625" style="19" customWidth="1"/>
    <col min="15357" max="15359" width="4.140625" style="19" customWidth="1"/>
    <col min="15360" max="15360" width="5" style="19" customWidth="1"/>
    <col min="15361" max="15361" width="3.42578125" style="19" customWidth="1"/>
    <col min="15362" max="15364" width="0" style="19" hidden="1" customWidth="1"/>
    <col min="15365" max="15369" width="3.28515625" style="19" customWidth="1"/>
    <col min="15370" max="15370" width="3" style="19" customWidth="1"/>
    <col min="15371" max="15371" width="0" style="19" hidden="1" customWidth="1"/>
    <col min="15372" max="15372" width="2.28515625" style="19" customWidth="1"/>
    <col min="15373" max="15380" width="0" style="19" hidden="1" customWidth="1"/>
    <col min="15381" max="15604" width="8.85546875" style="19"/>
    <col min="15605" max="15605" width="4.140625" style="19" customWidth="1"/>
    <col min="15606" max="15606" width="5.42578125" style="19" customWidth="1"/>
    <col min="15607" max="15612" width="5.140625" style="19" customWidth="1"/>
    <col min="15613" max="15615" width="4.140625" style="19" customWidth="1"/>
    <col min="15616" max="15616" width="5" style="19" customWidth="1"/>
    <col min="15617" max="15617" width="3.42578125" style="19" customWidth="1"/>
    <col min="15618" max="15620" width="0" style="19" hidden="1" customWidth="1"/>
    <col min="15621" max="15625" width="3.28515625" style="19" customWidth="1"/>
    <col min="15626" max="15626" width="3" style="19" customWidth="1"/>
    <col min="15627" max="15627" width="0" style="19" hidden="1" customWidth="1"/>
    <col min="15628" max="15628" width="2.28515625" style="19" customWidth="1"/>
    <col min="15629" max="15636" width="0" style="19" hidden="1" customWidth="1"/>
    <col min="15637" max="15860" width="8.85546875" style="19"/>
    <col min="15861" max="15861" width="4.140625" style="19" customWidth="1"/>
    <col min="15862" max="15862" width="5.42578125" style="19" customWidth="1"/>
    <col min="15863" max="15868" width="5.140625" style="19" customWidth="1"/>
    <col min="15869" max="15871" width="4.140625" style="19" customWidth="1"/>
    <col min="15872" max="15872" width="5" style="19" customWidth="1"/>
    <col min="15873" max="15873" width="3.42578125" style="19" customWidth="1"/>
    <col min="15874" max="15876" width="0" style="19" hidden="1" customWidth="1"/>
    <col min="15877" max="15881" width="3.28515625" style="19" customWidth="1"/>
    <col min="15882" max="15882" width="3" style="19" customWidth="1"/>
    <col min="15883" max="15883" width="0" style="19" hidden="1" customWidth="1"/>
    <col min="15884" max="15884" width="2.28515625" style="19" customWidth="1"/>
    <col min="15885" max="15892" width="0" style="19" hidden="1" customWidth="1"/>
    <col min="15893" max="16116" width="8.85546875" style="19"/>
    <col min="16117" max="16117" width="4.140625" style="19" customWidth="1"/>
    <col min="16118" max="16118" width="5.42578125" style="19" customWidth="1"/>
    <col min="16119" max="16124" width="5.140625" style="19" customWidth="1"/>
    <col min="16125" max="16127" width="4.140625" style="19" customWidth="1"/>
    <col min="16128" max="16128" width="5" style="19" customWidth="1"/>
    <col min="16129" max="16129" width="3.42578125" style="19" customWidth="1"/>
    <col min="16130" max="16132" width="0" style="19" hidden="1" customWidth="1"/>
    <col min="16133" max="16137" width="3.28515625" style="19" customWidth="1"/>
    <col min="16138" max="16138" width="3" style="19" customWidth="1"/>
    <col min="16139" max="16139" width="0" style="19" hidden="1" customWidth="1"/>
    <col min="16140" max="16140" width="2.28515625" style="19" customWidth="1"/>
    <col min="16141" max="16148" width="0" style="19" hidden="1" customWidth="1"/>
    <col min="16149" max="16384" width="8.85546875" style="19"/>
  </cols>
  <sheetData>
    <row r="1" spans="1:20">
      <c r="A1" s="1126"/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</row>
    <row r="2" spans="1:20" ht="15.75">
      <c r="A2" s="1125" t="s">
        <v>139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</row>
    <row r="3" spans="1:20" ht="15.75">
      <c r="A3" s="1125" t="s">
        <v>885</v>
      </c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</row>
    <row r="4" spans="1:20" ht="15" thickBot="1">
      <c r="A4" s="1350" t="s">
        <v>1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</row>
    <row r="5" spans="1:20" ht="13.5" thickBot="1">
      <c r="A5" s="40">
        <v>1</v>
      </c>
      <c r="B5" s="1351" t="s">
        <v>133</v>
      </c>
      <c r="C5" s="1352"/>
      <c r="D5" s="1353">
        <f>Деклар!D5</f>
        <v>70569305567</v>
      </c>
      <c r="E5" s="1354"/>
      <c r="F5" s="1354"/>
      <c r="G5" s="1354"/>
      <c r="H5" s="1354"/>
      <c r="I5" s="1354"/>
      <c r="J5" s="1355"/>
      <c r="K5" s="41"/>
      <c r="L5" s="659"/>
      <c r="M5" s="296"/>
    </row>
    <row r="6" spans="1:20" ht="13.5" thickBot="1">
      <c r="A6" s="1345"/>
      <c r="B6" s="1345"/>
      <c r="C6" s="1345"/>
      <c r="D6" s="1345"/>
      <c r="E6" s="1345"/>
      <c r="F6" s="1345"/>
      <c r="G6" s="1345"/>
      <c r="H6" s="1345"/>
      <c r="I6" s="1345"/>
      <c r="J6" s="1345"/>
      <c r="K6" s="1345"/>
      <c r="L6" s="1345"/>
      <c r="M6" s="1345"/>
    </row>
    <row r="7" spans="1:20" ht="13.5" thickBot="1">
      <c r="A7" s="40">
        <v>2</v>
      </c>
      <c r="B7" s="1346" t="s">
        <v>140</v>
      </c>
      <c r="C7" s="1347"/>
      <c r="D7" s="1347"/>
      <c r="E7" s="1347"/>
      <c r="F7" s="1347"/>
      <c r="G7" s="1347"/>
      <c r="H7" s="1347"/>
      <c r="I7" s="1347"/>
      <c r="J7" s="1347"/>
      <c r="K7" s="1347"/>
      <c r="L7" s="1347"/>
      <c r="M7" s="298">
        <f>Деклар!G7</f>
        <v>2023</v>
      </c>
    </row>
    <row r="8" spans="1:20">
      <c r="A8" s="1126"/>
      <c r="B8" s="1126"/>
      <c r="C8" s="1126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6"/>
    </row>
    <row r="9" spans="1:20" ht="14.25">
      <c r="A9" s="1348" t="s">
        <v>141</v>
      </c>
      <c r="B9" s="1348"/>
      <c r="C9" s="1348"/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37"/>
      <c r="O9" s="37"/>
      <c r="P9" s="37"/>
      <c r="Q9" s="37"/>
      <c r="R9" s="37"/>
      <c r="S9" s="37"/>
      <c r="T9" s="37"/>
    </row>
    <row r="10" spans="1:20" s="2" customFormat="1">
      <c r="A10" s="1095" t="s">
        <v>22</v>
      </c>
      <c r="B10" s="1095"/>
      <c r="C10" s="1349" t="s">
        <v>117</v>
      </c>
      <c r="D10" s="1349"/>
      <c r="E10" s="1349"/>
      <c r="F10" s="1349"/>
      <c r="G10" s="1349"/>
      <c r="H10" s="1349"/>
      <c r="I10" s="1349"/>
      <c r="J10" s="1349"/>
      <c r="K10" s="1349"/>
      <c r="L10" s="1349"/>
      <c r="M10" s="1349"/>
    </row>
    <row r="11" spans="1:20" s="2" customFormat="1">
      <c r="A11" s="956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</row>
    <row r="12" spans="1:20" s="2" customFormat="1">
      <c r="A12" s="1363" t="s">
        <v>912</v>
      </c>
      <c r="B12" s="1364"/>
      <c r="C12" s="958" t="s">
        <v>118</v>
      </c>
      <c r="D12" s="934"/>
      <c r="E12" s="934"/>
      <c r="F12" s="934"/>
      <c r="G12" s="934"/>
      <c r="H12" s="934"/>
      <c r="I12" s="934"/>
      <c r="J12" s="934"/>
      <c r="K12" s="934"/>
      <c r="L12" s="934"/>
      <c r="M12" s="299">
        <f>M14+M16+M18+M20</f>
        <v>6235000</v>
      </c>
    </row>
    <row r="13" spans="1:20" s="1" customFormat="1" ht="12" thickBot="1">
      <c r="A13" s="1356"/>
      <c r="B13" s="1356"/>
      <c r="C13" s="1356"/>
      <c r="D13" s="1356"/>
      <c r="E13" s="1356"/>
      <c r="F13" s="1356"/>
      <c r="G13" s="1356"/>
      <c r="H13" s="1356"/>
      <c r="I13" s="1356"/>
      <c r="J13" s="1356"/>
      <c r="K13" s="1356"/>
      <c r="L13" s="1356"/>
      <c r="M13" s="1356"/>
      <c r="N13" s="28"/>
    </row>
    <row r="14" spans="1:20" s="1" customFormat="1" ht="13.5" thickBot="1">
      <c r="A14" s="1357"/>
      <c r="B14" s="1358"/>
      <c r="C14" s="29" t="s">
        <v>44</v>
      </c>
      <c r="D14" s="1359" t="s">
        <v>119</v>
      </c>
      <c r="E14" s="1360"/>
      <c r="F14" s="1360"/>
      <c r="G14" s="1360"/>
      <c r="H14" s="1360"/>
      <c r="I14" s="1360"/>
      <c r="J14" s="1360"/>
      <c r="K14" s="1360"/>
      <c r="L14" s="1360"/>
      <c r="M14" s="300">
        <f>'НР к 220.02 Фикс.активы'!G20</f>
        <v>4585000</v>
      </c>
      <c r="N14" s="28"/>
    </row>
    <row r="15" spans="1:20" s="1" customFormat="1" ht="12" thickBot="1">
      <c r="A15" s="1356"/>
      <c r="B15" s="1356"/>
      <c r="C15" s="1356"/>
      <c r="D15" s="1356"/>
      <c r="E15" s="1356"/>
      <c r="F15" s="1356"/>
      <c r="G15" s="1356"/>
      <c r="H15" s="1356"/>
      <c r="I15" s="1356"/>
      <c r="J15" s="1356"/>
      <c r="K15" s="1356"/>
      <c r="L15" s="1356"/>
      <c r="M15" s="1356"/>
      <c r="N15" s="28"/>
    </row>
    <row r="16" spans="1:20" s="1" customFormat="1" ht="13.5" thickBot="1">
      <c r="A16" s="1357"/>
      <c r="B16" s="1358"/>
      <c r="C16" s="29" t="s">
        <v>46</v>
      </c>
      <c r="D16" s="1359" t="s">
        <v>120</v>
      </c>
      <c r="E16" s="1360"/>
      <c r="F16" s="1360"/>
      <c r="G16" s="1360"/>
      <c r="H16" s="1360"/>
      <c r="I16" s="1360"/>
      <c r="J16" s="1360"/>
      <c r="K16" s="1360"/>
      <c r="L16" s="1360"/>
      <c r="M16" s="300">
        <f>'НР к 220.02 Фикс.активы'!H20</f>
        <v>1650000</v>
      </c>
      <c r="N16" s="28"/>
    </row>
    <row r="17" spans="1:14" s="1" customFormat="1" ht="12" thickBot="1">
      <c r="A17" s="1356"/>
      <c r="B17" s="1356"/>
      <c r="C17" s="1356"/>
      <c r="D17" s="1356"/>
      <c r="E17" s="1356"/>
      <c r="F17" s="1356"/>
      <c r="G17" s="1356"/>
      <c r="H17" s="1356"/>
      <c r="I17" s="1356"/>
      <c r="J17" s="1356"/>
      <c r="K17" s="1356"/>
      <c r="L17" s="1356"/>
      <c r="M17" s="1356"/>
      <c r="N17" s="28"/>
    </row>
    <row r="18" spans="1:14" s="1" customFormat="1" ht="13.5" thickBot="1">
      <c r="A18" s="1357"/>
      <c r="B18" s="1358"/>
      <c r="C18" s="29" t="s">
        <v>47</v>
      </c>
      <c r="D18" s="1361" t="s">
        <v>121</v>
      </c>
      <c r="E18" s="1362"/>
      <c r="F18" s="1362"/>
      <c r="G18" s="1362"/>
      <c r="H18" s="1362"/>
      <c r="I18" s="1362"/>
      <c r="J18" s="1362"/>
      <c r="K18" s="1362"/>
      <c r="L18" s="1362"/>
      <c r="M18" s="300">
        <f>'НР к 220.02 Фикс.активы'!I20</f>
        <v>0</v>
      </c>
      <c r="N18" s="28"/>
    </row>
    <row r="19" spans="1:14" s="1" customFormat="1" ht="12" thickBot="1">
      <c r="A19" s="1356"/>
      <c r="B19" s="1356"/>
      <c r="C19" s="1356"/>
      <c r="D19" s="1356"/>
      <c r="E19" s="1356"/>
      <c r="F19" s="1356"/>
      <c r="G19" s="1356"/>
      <c r="H19" s="1356"/>
      <c r="I19" s="1356"/>
      <c r="J19" s="1356"/>
      <c r="K19" s="1356"/>
      <c r="L19" s="1356"/>
      <c r="M19" s="1356"/>
      <c r="N19" s="28"/>
    </row>
    <row r="20" spans="1:14" s="1" customFormat="1" ht="13.5" thickBot="1">
      <c r="A20" s="1357"/>
      <c r="B20" s="1358"/>
      <c r="C20" s="29" t="s">
        <v>47</v>
      </c>
      <c r="D20" s="1361" t="s">
        <v>122</v>
      </c>
      <c r="E20" s="1362"/>
      <c r="F20" s="1362"/>
      <c r="G20" s="1362"/>
      <c r="H20" s="1362"/>
      <c r="I20" s="1362"/>
      <c r="J20" s="1362"/>
      <c r="K20" s="1362"/>
      <c r="L20" s="1362"/>
      <c r="M20" s="300">
        <f>'НР к 220.02 Фикс.активы'!J20</f>
        <v>0</v>
      </c>
      <c r="N20" s="28"/>
    </row>
    <row r="21" spans="1:14" s="1" customFormat="1" ht="11.25">
      <c r="A21" s="1356"/>
      <c r="B21" s="1356"/>
      <c r="C21" s="1356"/>
      <c r="D21" s="1356"/>
      <c r="E21" s="1356"/>
      <c r="F21" s="1356"/>
      <c r="G21" s="1356"/>
      <c r="H21" s="1356"/>
      <c r="I21" s="1356"/>
      <c r="J21" s="1356"/>
      <c r="K21" s="1356"/>
      <c r="L21" s="1356"/>
      <c r="M21" s="1356"/>
      <c r="N21" s="28"/>
    </row>
    <row r="22" spans="1:14" s="2" customFormat="1">
      <c r="A22" s="1363" t="s">
        <v>911</v>
      </c>
      <c r="B22" s="1364"/>
      <c r="C22" s="958" t="s">
        <v>123</v>
      </c>
      <c r="D22" s="934"/>
      <c r="E22" s="934"/>
      <c r="F22" s="934"/>
      <c r="G22" s="934"/>
      <c r="H22" s="934"/>
      <c r="I22" s="934"/>
      <c r="J22" s="934"/>
      <c r="K22" s="934"/>
      <c r="L22" s="934"/>
      <c r="M22" s="299">
        <f>M24+M26+M28+M30</f>
        <v>0</v>
      </c>
    </row>
    <row r="23" spans="1:14" s="1" customFormat="1" ht="12" thickBot="1">
      <c r="A23" s="1356"/>
      <c r="B23" s="1356"/>
      <c r="C23" s="1356"/>
      <c r="D23" s="1356"/>
      <c r="E23" s="1356"/>
      <c r="F23" s="1356"/>
      <c r="G23" s="1356"/>
      <c r="H23" s="1356"/>
      <c r="I23" s="1356"/>
      <c r="J23" s="1356"/>
      <c r="K23" s="1356"/>
      <c r="L23" s="1356"/>
      <c r="M23" s="1356"/>
      <c r="N23" s="28"/>
    </row>
    <row r="24" spans="1:14" s="1" customFormat="1" ht="13.5" thickBot="1">
      <c r="A24" s="1357"/>
      <c r="B24" s="1358"/>
      <c r="C24" s="29" t="s">
        <v>44</v>
      </c>
      <c r="D24" s="1359" t="s">
        <v>119</v>
      </c>
      <c r="E24" s="1360"/>
      <c r="F24" s="1360"/>
      <c r="G24" s="1360"/>
      <c r="H24" s="1360"/>
      <c r="I24" s="1360"/>
      <c r="J24" s="1360"/>
      <c r="K24" s="1360"/>
      <c r="L24" s="1360"/>
      <c r="M24" s="300">
        <f>'НР к 220.02 Фикс.активы'!G21</f>
        <v>0</v>
      </c>
      <c r="N24" s="28"/>
    </row>
    <row r="25" spans="1:14" s="1" customFormat="1" ht="12" thickBot="1">
      <c r="A25" s="1356"/>
      <c r="B25" s="1356"/>
      <c r="C25" s="1356"/>
      <c r="D25" s="1356"/>
      <c r="E25" s="1356"/>
      <c r="F25" s="1356"/>
      <c r="G25" s="1356"/>
      <c r="H25" s="1356"/>
      <c r="I25" s="1356"/>
      <c r="J25" s="1356"/>
      <c r="K25" s="1356"/>
      <c r="L25" s="1356"/>
      <c r="M25" s="1356"/>
      <c r="N25" s="28"/>
    </row>
    <row r="26" spans="1:14" s="1" customFormat="1" ht="13.5" thickBot="1">
      <c r="A26" s="1357"/>
      <c r="B26" s="1358"/>
      <c r="C26" s="29" t="s">
        <v>46</v>
      </c>
      <c r="D26" s="1359" t="s">
        <v>120</v>
      </c>
      <c r="E26" s="1360"/>
      <c r="F26" s="1360"/>
      <c r="G26" s="1360"/>
      <c r="H26" s="1360"/>
      <c r="I26" s="1360"/>
      <c r="J26" s="1360"/>
      <c r="K26" s="1360"/>
      <c r="L26" s="1360"/>
      <c r="M26" s="300">
        <f>'НР к 220.02 Фикс.активы'!H21</f>
        <v>0</v>
      </c>
      <c r="N26" s="28"/>
    </row>
    <row r="27" spans="1:14" s="1" customFormat="1" ht="12" thickBot="1">
      <c r="A27" s="1356"/>
      <c r="B27" s="1356"/>
      <c r="C27" s="1356"/>
      <c r="D27" s="1356"/>
      <c r="E27" s="1356"/>
      <c r="F27" s="1356"/>
      <c r="G27" s="1356"/>
      <c r="H27" s="1356"/>
      <c r="I27" s="1356"/>
      <c r="J27" s="1356"/>
      <c r="K27" s="1356"/>
      <c r="L27" s="1356"/>
      <c r="M27" s="1356"/>
      <c r="N27" s="28"/>
    </row>
    <row r="28" spans="1:14" s="1" customFormat="1" ht="13.5" thickBot="1">
      <c r="A28" s="1357"/>
      <c r="B28" s="1358"/>
      <c r="C28" s="29" t="s">
        <v>47</v>
      </c>
      <c r="D28" s="1361" t="s">
        <v>121</v>
      </c>
      <c r="E28" s="1362"/>
      <c r="F28" s="1362"/>
      <c r="G28" s="1362"/>
      <c r="H28" s="1362"/>
      <c r="I28" s="1362"/>
      <c r="J28" s="1362"/>
      <c r="K28" s="1362"/>
      <c r="L28" s="1362"/>
      <c r="M28" s="300">
        <f>'НР к 220.02 Фикс.активы'!I21</f>
        <v>0</v>
      </c>
      <c r="N28" s="28"/>
    </row>
    <row r="29" spans="1:14" s="1" customFormat="1" ht="12" thickBot="1">
      <c r="A29" s="1356"/>
      <c r="B29" s="1356"/>
      <c r="C29" s="1356"/>
      <c r="D29" s="1356"/>
      <c r="E29" s="1356"/>
      <c r="F29" s="1356"/>
      <c r="G29" s="1356"/>
      <c r="H29" s="1356"/>
      <c r="I29" s="1356"/>
      <c r="J29" s="1356"/>
      <c r="K29" s="1356"/>
      <c r="L29" s="1356"/>
      <c r="M29" s="1356"/>
      <c r="N29" s="28"/>
    </row>
    <row r="30" spans="1:14" s="1" customFormat="1" ht="13.5" thickBot="1">
      <c r="A30" s="1357"/>
      <c r="B30" s="1358"/>
      <c r="C30" s="29" t="s">
        <v>47</v>
      </c>
      <c r="D30" s="1361" t="s">
        <v>122</v>
      </c>
      <c r="E30" s="1362"/>
      <c r="F30" s="1362"/>
      <c r="G30" s="1362"/>
      <c r="H30" s="1362"/>
      <c r="I30" s="1362"/>
      <c r="J30" s="1362"/>
      <c r="K30" s="1362"/>
      <c r="L30" s="1362"/>
      <c r="M30" s="300">
        <f>'НР к 220.02 Фикс.активы'!J21</f>
        <v>0</v>
      </c>
      <c r="N30" s="28"/>
    </row>
    <row r="31" spans="1:14" s="1" customFormat="1" ht="11.25">
      <c r="A31" s="1356"/>
      <c r="B31" s="1356"/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28"/>
    </row>
    <row r="32" spans="1:14" s="2" customFormat="1">
      <c r="A32" s="1363" t="s">
        <v>910</v>
      </c>
      <c r="B32" s="1364"/>
      <c r="C32" s="958" t="s">
        <v>124</v>
      </c>
      <c r="D32" s="934"/>
      <c r="E32" s="934"/>
      <c r="F32" s="934"/>
      <c r="G32" s="934"/>
      <c r="H32" s="934"/>
      <c r="I32" s="934"/>
      <c r="J32" s="934"/>
      <c r="K32" s="934"/>
      <c r="L32" s="934"/>
      <c r="M32" s="299">
        <f>M34+M36+M38+M40</f>
        <v>0</v>
      </c>
    </row>
    <row r="33" spans="1:14" s="1" customFormat="1" ht="12" thickBot="1">
      <c r="A33" s="1356"/>
      <c r="B33" s="1356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28"/>
    </row>
    <row r="34" spans="1:14" s="1" customFormat="1" ht="13.5" thickBot="1">
      <c r="A34" s="1357"/>
      <c r="B34" s="1358"/>
      <c r="C34" s="29" t="s">
        <v>44</v>
      </c>
      <c r="D34" s="1359" t="s">
        <v>119</v>
      </c>
      <c r="E34" s="1360"/>
      <c r="F34" s="1360"/>
      <c r="G34" s="1360"/>
      <c r="H34" s="1360"/>
      <c r="I34" s="1360"/>
      <c r="J34" s="1360"/>
      <c r="K34" s="1360"/>
      <c r="L34" s="1360"/>
      <c r="M34" s="300">
        <f>'НР к 220.02 Фикс.активы'!G22</f>
        <v>0</v>
      </c>
      <c r="N34" s="28"/>
    </row>
    <row r="35" spans="1:14" s="1" customFormat="1" ht="12" thickBot="1">
      <c r="A35" s="1356"/>
      <c r="B35" s="1356"/>
      <c r="C35" s="1356"/>
      <c r="D35" s="1356"/>
      <c r="E35" s="1356"/>
      <c r="F35" s="1356"/>
      <c r="G35" s="1356"/>
      <c r="H35" s="1356"/>
      <c r="I35" s="1356"/>
      <c r="J35" s="1356"/>
      <c r="K35" s="1356"/>
      <c r="L35" s="1356"/>
      <c r="M35" s="1356"/>
      <c r="N35" s="28"/>
    </row>
    <row r="36" spans="1:14" s="1" customFormat="1" ht="13.5" thickBot="1">
      <c r="A36" s="1357"/>
      <c r="B36" s="1358"/>
      <c r="C36" s="29" t="s">
        <v>46</v>
      </c>
      <c r="D36" s="1359" t="s">
        <v>120</v>
      </c>
      <c r="E36" s="1360"/>
      <c r="F36" s="1360"/>
      <c r="G36" s="1360"/>
      <c r="H36" s="1360"/>
      <c r="I36" s="1360"/>
      <c r="J36" s="1360"/>
      <c r="K36" s="1360"/>
      <c r="L36" s="1360"/>
      <c r="M36" s="300">
        <f>'НР к 220.02 Фикс.активы'!H22</f>
        <v>0</v>
      </c>
      <c r="N36" s="28"/>
    </row>
    <row r="37" spans="1:14" s="1" customFormat="1" ht="12" thickBot="1">
      <c r="A37" s="1356"/>
      <c r="B37" s="1356"/>
      <c r="C37" s="1356"/>
      <c r="D37" s="1356"/>
      <c r="E37" s="1356"/>
      <c r="F37" s="1356"/>
      <c r="G37" s="1356"/>
      <c r="H37" s="1356"/>
      <c r="I37" s="1356"/>
      <c r="J37" s="1356"/>
      <c r="K37" s="1356"/>
      <c r="L37" s="1356"/>
      <c r="M37" s="1356"/>
      <c r="N37" s="28"/>
    </row>
    <row r="38" spans="1:14" s="1" customFormat="1" ht="13.5" thickBot="1">
      <c r="A38" s="1357"/>
      <c r="B38" s="1358"/>
      <c r="C38" s="29" t="s">
        <v>47</v>
      </c>
      <c r="D38" s="1361" t="s">
        <v>121</v>
      </c>
      <c r="E38" s="1362"/>
      <c r="F38" s="1362"/>
      <c r="G38" s="1362"/>
      <c r="H38" s="1362"/>
      <c r="I38" s="1362"/>
      <c r="J38" s="1362"/>
      <c r="K38" s="1362"/>
      <c r="L38" s="1362"/>
      <c r="M38" s="300">
        <f>'НР к 220.02 Фикс.активы'!I22</f>
        <v>0</v>
      </c>
      <c r="N38" s="28"/>
    </row>
    <row r="39" spans="1:14" s="1" customFormat="1" ht="12" thickBot="1">
      <c r="A39" s="1356"/>
      <c r="B39" s="1356"/>
      <c r="C39" s="1356"/>
      <c r="D39" s="1356"/>
      <c r="E39" s="1356"/>
      <c r="F39" s="1356"/>
      <c r="G39" s="1356"/>
      <c r="H39" s="1356"/>
      <c r="I39" s="1356"/>
      <c r="J39" s="1356"/>
      <c r="K39" s="1356"/>
      <c r="L39" s="1356"/>
      <c r="M39" s="1356"/>
      <c r="N39" s="28"/>
    </row>
    <row r="40" spans="1:14" s="1" customFormat="1" ht="13.5" thickBot="1">
      <c r="A40" s="1357"/>
      <c r="B40" s="1358"/>
      <c r="C40" s="29" t="s">
        <v>47</v>
      </c>
      <c r="D40" s="1361" t="s">
        <v>122</v>
      </c>
      <c r="E40" s="1362"/>
      <c r="F40" s="1362"/>
      <c r="G40" s="1362"/>
      <c r="H40" s="1362"/>
      <c r="I40" s="1362"/>
      <c r="J40" s="1362"/>
      <c r="K40" s="1362"/>
      <c r="L40" s="1362"/>
      <c r="M40" s="300">
        <f>'НР к 220.02 Фикс.активы'!J22</f>
        <v>0</v>
      </c>
      <c r="N40" s="28"/>
    </row>
    <row r="41" spans="1:14" s="1" customFormat="1" ht="11.25">
      <c r="A41" s="1356"/>
      <c r="B41" s="1356"/>
      <c r="C41" s="1356"/>
      <c r="D41" s="1356"/>
      <c r="E41" s="1356"/>
      <c r="F41" s="1356"/>
      <c r="G41" s="1356"/>
      <c r="H41" s="1356"/>
      <c r="I41" s="1356"/>
      <c r="J41" s="1356"/>
      <c r="K41" s="1356"/>
      <c r="L41" s="1356"/>
      <c r="M41" s="1356"/>
      <c r="N41" s="28"/>
    </row>
    <row r="42" spans="1:14" s="2" customFormat="1" ht="26.45" customHeight="1">
      <c r="A42" s="1363" t="s">
        <v>909</v>
      </c>
      <c r="B42" s="1364"/>
      <c r="C42" s="958" t="s">
        <v>558</v>
      </c>
      <c r="D42" s="934"/>
      <c r="E42" s="934"/>
      <c r="F42" s="934"/>
      <c r="G42" s="934"/>
      <c r="H42" s="934"/>
      <c r="I42" s="934"/>
      <c r="J42" s="934"/>
      <c r="K42" s="934"/>
      <c r="L42" s="934"/>
      <c r="M42" s="299">
        <f>M44+M46+M48+M50</f>
        <v>0</v>
      </c>
    </row>
    <row r="43" spans="1:14" s="1" customFormat="1" ht="12" thickBot="1">
      <c r="A43" s="1356"/>
      <c r="B43" s="1356"/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28"/>
    </row>
    <row r="44" spans="1:14" s="1" customFormat="1" ht="13.5" thickBot="1">
      <c r="A44" s="1357"/>
      <c r="B44" s="1358"/>
      <c r="C44" s="29" t="s">
        <v>44</v>
      </c>
      <c r="D44" s="1359" t="s">
        <v>119</v>
      </c>
      <c r="E44" s="1360"/>
      <c r="F44" s="1360"/>
      <c r="G44" s="1360"/>
      <c r="H44" s="1360"/>
      <c r="I44" s="1360"/>
      <c r="J44" s="1360"/>
      <c r="K44" s="1360"/>
      <c r="L44" s="1360"/>
      <c r="M44" s="300">
        <f>'НР к 220.02 Фикс.активы'!G24</f>
        <v>0</v>
      </c>
      <c r="N44" s="28"/>
    </row>
    <row r="45" spans="1:14" s="1" customFormat="1" ht="12" thickBot="1">
      <c r="A45" s="1356"/>
      <c r="B45" s="1356"/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28"/>
    </row>
    <row r="46" spans="1:14" s="1" customFormat="1" ht="13.5" thickBot="1">
      <c r="A46" s="1357"/>
      <c r="B46" s="1358"/>
      <c r="C46" s="29" t="s">
        <v>46</v>
      </c>
      <c r="D46" s="1359" t="s">
        <v>120</v>
      </c>
      <c r="E46" s="1360"/>
      <c r="F46" s="1360"/>
      <c r="G46" s="1360"/>
      <c r="H46" s="1360"/>
      <c r="I46" s="1360"/>
      <c r="J46" s="1360"/>
      <c r="K46" s="1360"/>
      <c r="L46" s="1360"/>
      <c r="M46" s="300">
        <f>'НР к 220.02 Фикс.активы'!H24</f>
        <v>0</v>
      </c>
      <c r="N46" s="28"/>
    </row>
    <row r="47" spans="1:14" s="1" customFormat="1" ht="12" thickBot="1">
      <c r="A47" s="1356"/>
      <c r="B47" s="1356"/>
      <c r="C47" s="1356"/>
      <c r="D47" s="1356"/>
      <c r="E47" s="1356"/>
      <c r="F47" s="1356"/>
      <c r="G47" s="1356"/>
      <c r="H47" s="1356"/>
      <c r="I47" s="1356"/>
      <c r="J47" s="1356"/>
      <c r="K47" s="1356"/>
      <c r="L47" s="1356"/>
      <c r="M47" s="1356"/>
      <c r="N47" s="28"/>
    </row>
    <row r="48" spans="1:14" s="1" customFormat="1" ht="13.5" thickBot="1">
      <c r="A48" s="1357"/>
      <c r="B48" s="1358"/>
      <c r="C48" s="29" t="s">
        <v>47</v>
      </c>
      <c r="D48" s="1361" t="s">
        <v>121</v>
      </c>
      <c r="E48" s="1362"/>
      <c r="F48" s="1362"/>
      <c r="G48" s="1362"/>
      <c r="H48" s="1362"/>
      <c r="I48" s="1362"/>
      <c r="J48" s="1362"/>
      <c r="K48" s="1362"/>
      <c r="L48" s="1362"/>
      <c r="M48" s="300">
        <f>'НР к 220.02 Фикс.активы'!I24</f>
        <v>0</v>
      </c>
      <c r="N48" s="28"/>
    </row>
    <row r="49" spans="1:14" s="1" customFormat="1" ht="12" thickBot="1">
      <c r="A49" s="1356"/>
      <c r="B49" s="1356"/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28"/>
    </row>
    <row r="50" spans="1:14" s="1" customFormat="1" ht="13.5" thickBot="1">
      <c r="A50" s="1357"/>
      <c r="B50" s="1358"/>
      <c r="C50" s="29" t="s">
        <v>47</v>
      </c>
      <c r="D50" s="1361" t="s">
        <v>122</v>
      </c>
      <c r="E50" s="1362"/>
      <c r="F50" s="1362"/>
      <c r="G50" s="1362"/>
      <c r="H50" s="1362"/>
      <c r="I50" s="1362"/>
      <c r="J50" s="1362"/>
      <c r="K50" s="1362"/>
      <c r="L50" s="1362"/>
      <c r="M50" s="300">
        <f>'НР к 220.02 Фикс.активы'!J24</f>
        <v>0</v>
      </c>
      <c r="N50" s="28"/>
    </row>
    <row r="51" spans="1:14" s="1" customFormat="1" ht="11.25">
      <c r="A51" s="1356"/>
      <c r="B51" s="1356"/>
      <c r="C51" s="1356"/>
      <c r="D51" s="1356"/>
      <c r="E51" s="1356"/>
      <c r="F51" s="1356"/>
      <c r="G51" s="1356"/>
      <c r="H51" s="1356"/>
      <c r="I51" s="1356"/>
      <c r="J51" s="1356"/>
      <c r="K51" s="1356"/>
      <c r="L51" s="1356"/>
      <c r="M51" s="1356"/>
      <c r="N51" s="28"/>
    </row>
    <row r="52" spans="1:14" s="2" customFormat="1">
      <c r="A52" s="1363" t="s">
        <v>908</v>
      </c>
      <c r="B52" s="1364"/>
      <c r="C52" s="958" t="s">
        <v>125</v>
      </c>
      <c r="D52" s="934"/>
      <c r="E52" s="934"/>
      <c r="F52" s="934"/>
      <c r="G52" s="934"/>
      <c r="H52" s="934"/>
      <c r="I52" s="934"/>
      <c r="J52" s="934"/>
      <c r="K52" s="934"/>
      <c r="L52" s="934"/>
      <c r="M52" s="299">
        <f>M54+M56+M58+M60</f>
        <v>6235000</v>
      </c>
    </row>
    <row r="53" spans="1:14" s="1" customFormat="1" ht="12" thickBot="1">
      <c r="A53" s="1356"/>
      <c r="B53" s="1356"/>
      <c r="C53" s="1356"/>
      <c r="D53" s="1356"/>
      <c r="E53" s="1356"/>
      <c r="F53" s="1356"/>
      <c r="G53" s="1356"/>
      <c r="H53" s="1356"/>
      <c r="I53" s="1356"/>
      <c r="J53" s="1356"/>
      <c r="K53" s="1356"/>
      <c r="L53" s="1356"/>
      <c r="M53" s="1356"/>
      <c r="N53" s="28"/>
    </row>
    <row r="54" spans="1:14" s="1" customFormat="1" ht="13.5" thickBot="1">
      <c r="A54" s="1357"/>
      <c r="B54" s="1358"/>
      <c r="C54" s="29" t="s">
        <v>44</v>
      </c>
      <c r="D54" s="1359" t="s">
        <v>119</v>
      </c>
      <c r="E54" s="1360"/>
      <c r="F54" s="1360"/>
      <c r="G54" s="1360"/>
      <c r="H54" s="1360"/>
      <c r="I54" s="1360"/>
      <c r="J54" s="1360"/>
      <c r="K54" s="1360"/>
      <c r="L54" s="1360"/>
      <c r="M54" s="300">
        <f>M14+M24-M34+M44</f>
        <v>4585000</v>
      </c>
      <c r="N54" s="28"/>
    </row>
    <row r="55" spans="1:14" s="1" customFormat="1" ht="12" thickBot="1">
      <c r="A55" s="1356"/>
      <c r="B55" s="1356"/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28"/>
    </row>
    <row r="56" spans="1:14" s="1" customFormat="1" ht="13.5" thickBot="1">
      <c r="A56" s="1357"/>
      <c r="B56" s="1358"/>
      <c r="C56" s="29" t="s">
        <v>46</v>
      </c>
      <c r="D56" s="1359" t="s">
        <v>120</v>
      </c>
      <c r="E56" s="1360"/>
      <c r="F56" s="1360"/>
      <c r="G56" s="1360"/>
      <c r="H56" s="1360"/>
      <c r="I56" s="1360"/>
      <c r="J56" s="1360"/>
      <c r="K56" s="1360"/>
      <c r="L56" s="1360"/>
      <c r="M56" s="300">
        <f>M16+M26-M36+M46</f>
        <v>1650000</v>
      </c>
      <c r="N56" s="28"/>
    </row>
    <row r="57" spans="1:14" s="1" customFormat="1" ht="12" thickBot="1">
      <c r="A57" s="1356"/>
      <c r="B57" s="1356"/>
      <c r="C57" s="1356"/>
      <c r="D57" s="1356"/>
      <c r="E57" s="1356"/>
      <c r="F57" s="1356"/>
      <c r="G57" s="1356"/>
      <c r="H57" s="1356"/>
      <c r="I57" s="1356"/>
      <c r="J57" s="1356"/>
      <c r="K57" s="1356"/>
      <c r="L57" s="1356"/>
      <c r="M57" s="1356"/>
      <c r="N57" s="28"/>
    </row>
    <row r="58" spans="1:14" s="1" customFormat="1" ht="13.5" thickBot="1">
      <c r="A58" s="1357"/>
      <c r="B58" s="1358"/>
      <c r="C58" s="29" t="s">
        <v>47</v>
      </c>
      <c r="D58" s="1361" t="s">
        <v>121</v>
      </c>
      <c r="E58" s="1362"/>
      <c r="F58" s="1362"/>
      <c r="G58" s="1362"/>
      <c r="H58" s="1362"/>
      <c r="I58" s="1362"/>
      <c r="J58" s="1362"/>
      <c r="K58" s="1362"/>
      <c r="L58" s="1362"/>
      <c r="M58" s="300">
        <f>M18+M28-M38+M48</f>
        <v>0</v>
      </c>
      <c r="N58" s="28"/>
    </row>
    <row r="59" spans="1:14" s="1" customFormat="1" ht="12" thickBot="1">
      <c r="A59" s="1356"/>
      <c r="B59" s="1356"/>
      <c r="C59" s="1356"/>
      <c r="D59" s="1356"/>
      <c r="E59" s="1356"/>
      <c r="F59" s="1356"/>
      <c r="G59" s="1356"/>
      <c r="H59" s="1356"/>
      <c r="I59" s="1356"/>
      <c r="J59" s="1356"/>
      <c r="K59" s="1356"/>
      <c r="L59" s="1356"/>
      <c r="M59" s="1356"/>
      <c r="N59" s="28"/>
    </row>
    <row r="60" spans="1:14" s="1" customFormat="1" ht="13.5" thickBot="1">
      <c r="A60" s="1357"/>
      <c r="B60" s="1358"/>
      <c r="C60" s="29" t="s">
        <v>47</v>
      </c>
      <c r="D60" s="1361" t="s">
        <v>122</v>
      </c>
      <c r="E60" s="1362"/>
      <c r="F60" s="1362"/>
      <c r="G60" s="1362"/>
      <c r="H60" s="1362"/>
      <c r="I60" s="1362"/>
      <c r="J60" s="1362"/>
      <c r="K60" s="1362"/>
      <c r="L60" s="1362"/>
      <c r="M60" s="300">
        <f>M20+M30-M40+M50</f>
        <v>0</v>
      </c>
      <c r="N60" s="28"/>
    </row>
    <row r="61" spans="1:14" s="1" customFormat="1" ht="11.25">
      <c r="A61" s="1356"/>
      <c r="B61" s="1356"/>
      <c r="C61" s="1356"/>
      <c r="D61" s="1356"/>
      <c r="E61" s="1356"/>
      <c r="F61" s="1356"/>
      <c r="G61" s="1356"/>
      <c r="H61" s="1356"/>
      <c r="I61" s="1356"/>
      <c r="J61" s="1356"/>
      <c r="K61" s="1356"/>
      <c r="L61" s="1356"/>
      <c r="M61" s="1356"/>
      <c r="N61" s="28"/>
    </row>
    <row r="62" spans="1:14" s="2" customFormat="1" ht="28.15" customHeight="1">
      <c r="A62" s="1363" t="s">
        <v>907</v>
      </c>
      <c r="B62" s="1364"/>
      <c r="C62" s="958" t="s">
        <v>126</v>
      </c>
      <c r="D62" s="934"/>
      <c r="E62" s="934"/>
      <c r="F62" s="934"/>
      <c r="G62" s="934"/>
      <c r="H62" s="934"/>
      <c r="I62" s="934"/>
      <c r="J62" s="934"/>
      <c r="K62" s="934"/>
      <c r="L62" s="934"/>
      <c r="M62" s="299">
        <f>M64+M66+M68+M70</f>
        <v>860000</v>
      </c>
    </row>
    <row r="63" spans="1:14" s="1" customFormat="1" ht="12" thickBot="1">
      <c r="A63" s="1365"/>
      <c r="B63" s="1365"/>
      <c r="C63" s="1365"/>
      <c r="D63" s="1365"/>
      <c r="E63" s="1365"/>
      <c r="F63" s="1365"/>
      <c r="G63" s="1365"/>
      <c r="H63" s="1365"/>
      <c r="I63" s="1365"/>
      <c r="J63" s="1365"/>
      <c r="K63" s="1365"/>
      <c r="L63" s="1365"/>
      <c r="M63" s="297"/>
      <c r="N63" s="28"/>
    </row>
    <row r="64" spans="1:14" s="1" customFormat="1" ht="13.5" thickBot="1">
      <c r="A64" s="1357"/>
      <c r="B64" s="1358"/>
      <c r="C64" s="29" t="s">
        <v>44</v>
      </c>
      <c r="D64" s="1359" t="s">
        <v>127</v>
      </c>
      <c r="E64" s="1360"/>
      <c r="F64" s="1360"/>
      <c r="G64" s="1360"/>
      <c r="H64" s="1360"/>
      <c r="I64" s="1360"/>
      <c r="J64" s="1360"/>
      <c r="K64" s="1360"/>
      <c r="L64" s="1360"/>
      <c r="M64" s="300">
        <f>'НР к 220.02 Фикс.активы'!G26</f>
        <v>560000</v>
      </c>
      <c r="N64" s="28"/>
    </row>
    <row r="65" spans="1:14" s="1" customFormat="1" ht="12" thickBot="1">
      <c r="A65" s="1356"/>
      <c r="B65" s="1356"/>
      <c r="C65" s="1356"/>
      <c r="D65" s="1356"/>
      <c r="E65" s="1356"/>
      <c r="F65" s="1356"/>
      <c r="G65" s="1356"/>
      <c r="H65" s="1356"/>
      <c r="I65" s="1356"/>
      <c r="J65" s="1356"/>
      <c r="K65" s="1356"/>
      <c r="L65" s="1356"/>
      <c r="M65" s="1356"/>
      <c r="N65" s="28"/>
    </row>
    <row r="66" spans="1:14" s="1" customFormat="1" ht="13.5" thickBot="1">
      <c r="A66" s="1357"/>
      <c r="B66" s="1358"/>
      <c r="C66" s="29" t="s">
        <v>46</v>
      </c>
      <c r="D66" s="1359" t="s">
        <v>128</v>
      </c>
      <c r="E66" s="1360"/>
      <c r="F66" s="1360"/>
      <c r="G66" s="1360"/>
      <c r="H66" s="1360"/>
      <c r="I66" s="1360"/>
      <c r="J66" s="1360"/>
      <c r="K66" s="1360"/>
      <c r="L66" s="1360"/>
      <c r="M66" s="300">
        <f>'НР к 220.02 Фикс.активы'!H26</f>
        <v>300000</v>
      </c>
      <c r="N66" s="28"/>
    </row>
    <row r="67" spans="1:14" s="1" customFormat="1" ht="12" thickBot="1">
      <c r="A67" s="1356"/>
      <c r="B67" s="1356"/>
      <c r="C67" s="1356"/>
      <c r="D67" s="1356"/>
      <c r="E67" s="1356"/>
      <c r="F67" s="1356"/>
      <c r="G67" s="1356"/>
      <c r="H67" s="1356"/>
      <c r="I67" s="1356"/>
      <c r="J67" s="1356"/>
      <c r="K67" s="1356"/>
      <c r="L67" s="1356"/>
      <c r="M67" s="1356"/>
      <c r="N67" s="28"/>
    </row>
    <row r="68" spans="1:14" s="1" customFormat="1" ht="13.5" thickBot="1">
      <c r="A68" s="1357"/>
      <c r="B68" s="1358"/>
      <c r="C68" s="29" t="s">
        <v>47</v>
      </c>
      <c r="D68" s="1361" t="s">
        <v>129</v>
      </c>
      <c r="E68" s="1362"/>
      <c r="F68" s="1362"/>
      <c r="G68" s="1362"/>
      <c r="H68" s="1362"/>
      <c r="I68" s="1362"/>
      <c r="J68" s="1362"/>
      <c r="K68" s="1362"/>
      <c r="L68" s="1362"/>
      <c r="M68" s="300">
        <f>'НР к 220.02 Фикс.активы'!I26</f>
        <v>0</v>
      </c>
      <c r="N68" s="28"/>
    </row>
    <row r="69" spans="1:14" s="1" customFormat="1" ht="12" thickBot="1">
      <c r="A69" s="1356"/>
      <c r="B69" s="1356"/>
      <c r="C69" s="1356"/>
      <c r="D69" s="1356"/>
      <c r="E69" s="1356"/>
      <c r="F69" s="1356"/>
      <c r="G69" s="1356"/>
      <c r="H69" s="1356"/>
      <c r="I69" s="1356"/>
      <c r="J69" s="1356"/>
      <c r="K69" s="1356"/>
      <c r="L69" s="1356"/>
      <c r="M69" s="1356"/>
      <c r="N69" s="28"/>
    </row>
    <row r="70" spans="1:14" s="1" customFormat="1" ht="13.5" thickBot="1">
      <c r="A70" s="1357"/>
      <c r="B70" s="1358"/>
      <c r="C70" s="29" t="s">
        <v>47</v>
      </c>
      <c r="D70" s="1361" t="s">
        <v>130</v>
      </c>
      <c r="E70" s="1362"/>
      <c r="F70" s="1362"/>
      <c r="G70" s="1362"/>
      <c r="H70" s="1362"/>
      <c r="I70" s="1362"/>
      <c r="J70" s="1362"/>
      <c r="K70" s="1362"/>
      <c r="L70" s="1362"/>
      <c r="M70" s="300">
        <f>'НР к 220.02 Фикс.активы'!J26</f>
        <v>0</v>
      </c>
      <c r="N70" s="28"/>
    </row>
    <row r="71" spans="1:14" s="1" customFormat="1" ht="11.25">
      <c r="A71" s="1356"/>
      <c r="B71" s="1356"/>
      <c r="C71" s="1356"/>
      <c r="D71" s="1356"/>
      <c r="E71" s="1356"/>
      <c r="F71" s="1356"/>
      <c r="G71" s="1356"/>
      <c r="H71" s="1356"/>
      <c r="I71" s="1356"/>
      <c r="J71" s="1356"/>
      <c r="K71" s="1356"/>
      <c r="L71" s="1356"/>
      <c r="M71" s="1356"/>
      <c r="N71" s="28"/>
    </row>
    <row r="72" spans="1:14" s="2" customFormat="1" ht="25.15" customHeight="1">
      <c r="A72" s="1363" t="s">
        <v>906</v>
      </c>
      <c r="B72" s="1364"/>
      <c r="C72" s="958" t="s">
        <v>559</v>
      </c>
      <c r="D72" s="934"/>
      <c r="E72" s="934"/>
      <c r="F72" s="934"/>
      <c r="G72" s="934"/>
      <c r="H72" s="934"/>
      <c r="I72" s="934"/>
      <c r="J72" s="934"/>
      <c r="K72" s="934"/>
      <c r="L72" s="934"/>
      <c r="M72" s="299">
        <f>M74+M76+M78+M80</f>
        <v>0</v>
      </c>
    </row>
    <row r="73" spans="1:14" s="1" customFormat="1" ht="12" thickBot="1">
      <c r="A73" s="1356"/>
      <c r="B73" s="1356"/>
      <c r="C73" s="1356"/>
      <c r="D73" s="1356"/>
      <c r="E73" s="1356"/>
      <c r="F73" s="1356"/>
      <c r="G73" s="1356"/>
      <c r="H73" s="1356"/>
      <c r="I73" s="1356"/>
      <c r="J73" s="1356"/>
      <c r="K73" s="1356"/>
      <c r="L73" s="1356"/>
      <c r="M73" s="1356"/>
      <c r="N73" s="28"/>
    </row>
    <row r="74" spans="1:14" s="1" customFormat="1" ht="13.5" thickBot="1">
      <c r="A74" s="1357"/>
      <c r="B74" s="1358"/>
      <c r="C74" s="29" t="s">
        <v>44</v>
      </c>
      <c r="D74" s="1359" t="s">
        <v>119</v>
      </c>
      <c r="E74" s="1360"/>
      <c r="F74" s="1360"/>
      <c r="G74" s="1360"/>
      <c r="H74" s="1360"/>
      <c r="I74" s="1360"/>
      <c r="J74" s="1360"/>
      <c r="K74" s="1360"/>
      <c r="L74" s="1360"/>
      <c r="M74" s="300">
        <f>'НР к 220.02 Фикс.активы'!K58</f>
        <v>0</v>
      </c>
      <c r="N74" s="28"/>
    </row>
    <row r="75" spans="1:14" s="1" customFormat="1" ht="12" thickBot="1">
      <c r="A75" s="1356"/>
      <c r="B75" s="1356"/>
      <c r="C75" s="1356"/>
      <c r="D75" s="1356"/>
      <c r="E75" s="1356"/>
      <c r="F75" s="1356"/>
      <c r="G75" s="1356"/>
      <c r="H75" s="1356"/>
      <c r="I75" s="1356"/>
      <c r="J75" s="1356"/>
      <c r="K75" s="1356"/>
      <c r="L75" s="1356"/>
      <c r="M75" s="1356"/>
      <c r="N75" s="28"/>
    </row>
    <row r="76" spans="1:14" s="1" customFormat="1" ht="13.5" thickBot="1">
      <c r="A76" s="1357"/>
      <c r="B76" s="1358"/>
      <c r="C76" s="29" t="s">
        <v>46</v>
      </c>
      <c r="D76" s="1359" t="s">
        <v>120</v>
      </c>
      <c r="E76" s="1360"/>
      <c r="F76" s="1360"/>
      <c r="G76" s="1360"/>
      <c r="H76" s="1360"/>
      <c r="I76" s="1360"/>
      <c r="J76" s="1360"/>
      <c r="K76" s="1360"/>
      <c r="L76" s="1360"/>
      <c r="M76" s="300">
        <f>'НР к 220.02 Фикс.активы'!K60</f>
        <v>0</v>
      </c>
      <c r="N76" s="28"/>
    </row>
    <row r="77" spans="1:14" s="1" customFormat="1" ht="12" thickBot="1">
      <c r="A77" s="1356"/>
      <c r="B77" s="1356"/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28"/>
    </row>
    <row r="78" spans="1:14" s="1" customFormat="1" ht="13.5" thickBot="1">
      <c r="A78" s="1357"/>
      <c r="B78" s="1358"/>
      <c r="C78" s="29" t="s">
        <v>47</v>
      </c>
      <c r="D78" s="1361" t="s">
        <v>121</v>
      </c>
      <c r="E78" s="1362"/>
      <c r="F78" s="1362"/>
      <c r="G78" s="1362"/>
      <c r="H78" s="1362"/>
      <c r="I78" s="1362"/>
      <c r="J78" s="1362"/>
      <c r="K78" s="1362"/>
      <c r="L78" s="1362"/>
      <c r="M78" s="300">
        <f>'НР к 220.02 Фикс.активы'!K62</f>
        <v>0</v>
      </c>
      <c r="N78" s="28"/>
    </row>
    <row r="79" spans="1:14" s="1" customFormat="1" ht="12" thickBot="1">
      <c r="A79" s="1356"/>
      <c r="B79" s="1356"/>
      <c r="C79" s="1356"/>
      <c r="D79" s="1356"/>
      <c r="E79" s="1356"/>
      <c r="F79" s="1356"/>
      <c r="G79" s="1356"/>
      <c r="H79" s="1356"/>
      <c r="I79" s="1356"/>
      <c r="J79" s="1356"/>
      <c r="K79" s="1356"/>
      <c r="L79" s="1356"/>
      <c r="M79" s="1356"/>
      <c r="N79" s="28"/>
    </row>
    <row r="80" spans="1:14" s="1" customFormat="1" ht="13.5" thickBot="1">
      <c r="A80" s="1357"/>
      <c r="B80" s="1358"/>
      <c r="C80" s="29" t="s">
        <v>47</v>
      </c>
      <c r="D80" s="1361" t="s">
        <v>122</v>
      </c>
      <c r="E80" s="1362"/>
      <c r="F80" s="1362"/>
      <c r="G80" s="1362"/>
      <c r="H80" s="1362"/>
      <c r="I80" s="1362"/>
      <c r="J80" s="1362"/>
      <c r="K80" s="1362"/>
      <c r="L80" s="1362"/>
      <c r="M80" s="300">
        <f>'НР к 220.02 Фикс.активы'!K64</f>
        <v>0</v>
      </c>
      <c r="N80" s="28"/>
    </row>
    <row r="81" spans="1:15" s="1" customFormat="1" ht="11.25">
      <c r="A81" s="1356"/>
      <c r="B81" s="1356"/>
      <c r="C81" s="1356"/>
      <c r="D81" s="1356"/>
      <c r="E81" s="1356"/>
      <c r="F81" s="1356"/>
      <c r="G81" s="1356"/>
      <c r="H81" s="1356"/>
      <c r="I81" s="1356"/>
      <c r="J81" s="1356"/>
      <c r="K81" s="1356"/>
      <c r="L81" s="1356"/>
      <c r="M81" s="1356"/>
      <c r="N81" s="28"/>
    </row>
    <row r="82" spans="1:15" s="2" customFormat="1" ht="40.9" customHeight="1">
      <c r="A82" s="1363" t="s">
        <v>905</v>
      </c>
      <c r="B82" s="1364"/>
      <c r="C82" s="958" t="s">
        <v>131</v>
      </c>
      <c r="D82" s="934"/>
      <c r="E82" s="934"/>
      <c r="F82" s="934"/>
      <c r="G82" s="934"/>
      <c r="H82" s="934"/>
      <c r="I82" s="934"/>
      <c r="J82" s="934"/>
      <c r="K82" s="934"/>
      <c r="L82" s="934"/>
      <c r="M82" s="299">
        <f>M84+M86+M88+M90</f>
        <v>0</v>
      </c>
    </row>
    <row r="83" spans="1:15" s="1" customFormat="1" ht="12" thickBot="1">
      <c r="A83" s="1356"/>
      <c r="B83" s="1356"/>
      <c r="C83" s="1356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28"/>
    </row>
    <row r="84" spans="1:15" s="1" customFormat="1" ht="13.5" thickBot="1">
      <c r="A84" s="1357"/>
      <c r="B84" s="1358"/>
      <c r="C84" s="29" t="s">
        <v>44</v>
      </c>
      <c r="D84" s="1359" t="s">
        <v>119</v>
      </c>
      <c r="E84" s="1360"/>
      <c r="F84" s="1360"/>
      <c r="G84" s="1360"/>
      <c r="H84" s="1360"/>
      <c r="I84" s="1360"/>
      <c r="J84" s="1360"/>
      <c r="K84" s="1360"/>
      <c r="L84" s="1360"/>
      <c r="M84" s="546">
        <f>'НР к 220.02 Фикс.активы'!P39</f>
        <v>0</v>
      </c>
      <c r="N84" s="28"/>
      <c r="O84" s="536" t="s">
        <v>888</v>
      </c>
    </row>
    <row r="85" spans="1:15" s="1" customFormat="1" ht="12" thickBot="1">
      <c r="A85" s="1356"/>
      <c r="B85" s="1356"/>
      <c r="C85" s="1356"/>
      <c r="D85" s="1356"/>
      <c r="E85" s="1356"/>
      <c r="F85" s="1356"/>
      <c r="G85" s="1356"/>
      <c r="H85" s="1356"/>
      <c r="I85" s="1356"/>
      <c r="J85" s="1356"/>
      <c r="K85" s="1356"/>
      <c r="L85" s="1356"/>
      <c r="M85" s="1356"/>
      <c r="N85" s="28"/>
    </row>
    <row r="86" spans="1:15" s="1" customFormat="1" ht="13.5" thickBot="1">
      <c r="A86" s="1357"/>
      <c r="B86" s="1358"/>
      <c r="C86" s="29" t="s">
        <v>46</v>
      </c>
      <c r="D86" s="1359" t="s">
        <v>120</v>
      </c>
      <c r="E86" s="1360"/>
      <c r="F86" s="1360"/>
      <c r="G86" s="1360"/>
      <c r="H86" s="1360"/>
      <c r="I86" s="1360"/>
      <c r="J86" s="1360"/>
      <c r="K86" s="1360"/>
      <c r="L86" s="1360"/>
      <c r="M86" s="300">
        <f>'НР к 220.02 Фикс.активы'!P43</f>
        <v>0</v>
      </c>
      <c r="N86" s="28"/>
    </row>
    <row r="87" spans="1:15" s="1" customFormat="1" ht="12" thickBot="1">
      <c r="A87" s="1356"/>
      <c r="B87" s="1356"/>
      <c r="C87" s="1356"/>
      <c r="D87" s="1356"/>
      <c r="E87" s="1356"/>
      <c r="F87" s="1356"/>
      <c r="G87" s="1356"/>
      <c r="H87" s="1356"/>
      <c r="I87" s="1356"/>
      <c r="J87" s="1356"/>
      <c r="K87" s="1356"/>
      <c r="L87" s="1356"/>
      <c r="M87" s="1356"/>
      <c r="N87" s="28"/>
    </row>
    <row r="88" spans="1:15" s="1" customFormat="1" ht="13.5" thickBot="1">
      <c r="A88" s="1357"/>
      <c r="B88" s="1358"/>
      <c r="C88" s="29" t="s">
        <v>47</v>
      </c>
      <c r="D88" s="1361" t="s">
        <v>121</v>
      </c>
      <c r="E88" s="1362"/>
      <c r="F88" s="1362"/>
      <c r="G88" s="1362"/>
      <c r="H88" s="1362"/>
      <c r="I88" s="1362"/>
      <c r="J88" s="1362"/>
      <c r="K88" s="1362"/>
      <c r="L88" s="1362"/>
      <c r="M88" s="300">
        <f>'НР к 220.02 Фикс.активы'!P46</f>
        <v>0</v>
      </c>
      <c r="N88" s="28"/>
    </row>
    <row r="89" spans="1:15" s="1" customFormat="1" ht="12" thickBot="1">
      <c r="A89" s="1356"/>
      <c r="B89" s="1356"/>
      <c r="C89" s="1356"/>
      <c r="D89" s="1356"/>
      <c r="E89" s="1356"/>
      <c r="F89" s="1356"/>
      <c r="G89" s="1356"/>
      <c r="H89" s="1356"/>
      <c r="I89" s="1356"/>
      <c r="J89" s="1356"/>
      <c r="K89" s="1356"/>
      <c r="L89" s="1356"/>
      <c r="M89" s="1356"/>
      <c r="N89" s="28"/>
    </row>
    <row r="90" spans="1:15" s="1" customFormat="1" ht="13.5" thickBot="1">
      <c r="A90" s="1357"/>
      <c r="B90" s="1358"/>
      <c r="C90" s="29" t="s">
        <v>47</v>
      </c>
      <c r="D90" s="1361" t="s">
        <v>122</v>
      </c>
      <c r="E90" s="1362"/>
      <c r="F90" s="1362"/>
      <c r="G90" s="1362"/>
      <c r="H90" s="1362"/>
      <c r="I90" s="1362"/>
      <c r="J90" s="1362"/>
      <c r="K90" s="1362"/>
      <c r="L90" s="1362"/>
      <c r="M90" s="300">
        <f>'НР к 220.02 Фикс.активы'!P49</f>
        <v>0</v>
      </c>
      <c r="N90" s="28"/>
    </row>
    <row r="91" spans="1:15" s="1" customFormat="1" ht="11.25">
      <c r="A91" s="1356"/>
      <c r="B91" s="1356"/>
      <c r="C91" s="1356"/>
      <c r="D91" s="1356"/>
      <c r="E91" s="1356"/>
      <c r="F91" s="1356"/>
      <c r="G91" s="1356"/>
      <c r="H91" s="1356"/>
      <c r="I91" s="1356"/>
      <c r="J91" s="1356"/>
      <c r="K91" s="1356"/>
      <c r="L91" s="1356"/>
      <c r="M91" s="1356"/>
      <c r="N91" s="28"/>
    </row>
    <row r="92" spans="1:15" s="2" customFormat="1">
      <c r="A92" s="1363" t="s">
        <v>904</v>
      </c>
      <c r="B92" s="1364"/>
      <c r="C92" s="958" t="s">
        <v>142</v>
      </c>
      <c r="D92" s="934"/>
      <c r="E92" s="934"/>
      <c r="F92" s="934"/>
      <c r="G92" s="934"/>
      <c r="H92" s="934"/>
      <c r="I92" s="934"/>
      <c r="J92" s="934"/>
      <c r="K92" s="934"/>
      <c r="L92" s="934"/>
      <c r="M92" s="299">
        <f>M94+M96+M98+M100</f>
        <v>6235000</v>
      </c>
    </row>
    <row r="93" spans="1:15" s="1" customFormat="1" ht="12" thickBot="1">
      <c r="A93" s="1356"/>
      <c r="B93" s="1356"/>
      <c r="C93" s="1356"/>
      <c r="D93" s="1356"/>
      <c r="E93" s="1356"/>
      <c r="F93" s="1356"/>
      <c r="G93" s="1356"/>
      <c r="H93" s="1356"/>
      <c r="I93" s="1356"/>
      <c r="J93" s="1356"/>
      <c r="K93" s="1356"/>
      <c r="L93" s="1356"/>
      <c r="M93" s="1356"/>
      <c r="N93" s="28"/>
    </row>
    <row r="94" spans="1:15" s="1" customFormat="1" ht="13.5" thickBot="1">
      <c r="A94" s="1357"/>
      <c r="B94" s="1358"/>
      <c r="C94" s="29" t="s">
        <v>44</v>
      </c>
      <c r="D94" s="1359" t="s">
        <v>119</v>
      </c>
      <c r="E94" s="1360"/>
      <c r="F94" s="1360"/>
      <c r="G94" s="1360"/>
      <c r="H94" s="1360"/>
      <c r="I94" s="1360"/>
      <c r="J94" s="1360"/>
      <c r="K94" s="1360"/>
      <c r="L94" s="1360"/>
      <c r="M94" s="300">
        <f>'НР к 220.02 Фикс.активы'!G29</f>
        <v>4585000</v>
      </c>
      <c r="N94" s="28"/>
    </row>
    <row r="95" spans="1:15" s="1" customFormat="1" ht="12" thickBot="1">
      <c r="A95" s="1356"/>
      <c r="B95" s="1356"/>
      <c r="C95" s="1356"/>
      <c r="D95" s="1356"/>
      <c r="E95" s="1356"/>
      <c r="F95" s="1356"/>
      <c r="G95" s="1356"/>
      <c r="H95" s="1356"/>
      <c r="I95" s="1356"/>
      <c r="J95" s="1356"/>
      <c r="K95" s="1356"/>
      <c r="L95" s="1356"/>
      <c r="M95" s="1356"/>
      <c r="N95" s="28"/>
    </row>
    <row r="96" spans="1:15" s="1" customFormat="1" ht="13.5" thickBot="1">
      <c r="A96" s="1357"/>
      <c r="B96" s="1358"/>
      <c r="C96" s="29" t="s">
        <v>46</v>
      </c>
      <c r="D96" s="1359" t="s">
        <v>120</v>
      </c>
      <c r="E96" s="1360"/>
      <c r="F96" s="1360"/>
      <c r="G96" s="1360"/>
      <c r="H96" s="1360"/>
      <c r="I96" s="1360"/>
      <c r="J96" s="1360"/>
      <c r="K96" s="1360"/>
      <c r="L96" s="1360"/>
      <c r="M96" s="300">
        <f>'НР к 220.02 Фикс.активы'!H29</f>
        <v>1650000</v>
      </c>
      <c r="N96" s="28"/>
    </row>
    <row r="97" spans="1:24" s="1" customFormat="1" ht="12" thickBot="1">
      <c r="A97" s="1356"/>
      <c r="B97" s="1356"/>
      <c r="C97" s="1356"/>
      <c r="D97" s="1356"/>
      <c r="E97" s="1356"/>
      <c r="F97" s="1356"/>
      <c r="G97" s="1356"/>
      <c r="H97" s="1356"/>
      <c r="I97" s="1356"/>
      <c r="J97" s="1356"/>
      <c r="K97" s="1356"/>
      <c r="L97" s="1356"/>
      <c r="M97" s="1356"/>
      <c r="N97" s="28"/>
    </row>
    <row r="98" spans="1:24" s="1" customFormat="1" ht="13.5" thickBot="1">
      <c r="A98" s="1357"/>
      <c r="B98" s="1358"/>
      <c r="C98" s="29" t="s">
        <v>47</v>
      </c>
      <c r="D98" s="1361" t="s">
        <v>121</v>
      </c>
      <c r="E98" s="1362"/>
      <c r="F98" s="1362"/>
      <c r="G98" s="1362"/>
      <c r="H98" s="1362"/>
      <c r="I98" s="1362"/>
      <c r="J98" s="1362"/>
      <c r="K98" s="1362"/>
      <c r="L98" s="1362"/>
      <c r="M98" s="300">
        <f>'НР к 220.02 Фикс.активы'!I29</f>
        <v>0</v>
      </c>
      <c r="N98" s="28"/>
    </row>
    <row r="99" spans="1:24" s="1" customFormat="1" ht="12" thickBot="1">
      <c r="A99" s="1356"/>
      <c r="B99" s="1356"/>
      <c r="C99" s="1356"/>
      <c r="D99" s="1356"/>
      <c r="E99" s="1356"/>
      <c r="F99" s="1356"/>
      <c r="G99" s="1356"/>
      <c r="H99" s="1356"/>
      <c r="I99" s="1356"/>
      <c r="J99" s="1356"/>
      <c r="K99" s="1356"/>
      <c r="L99" s="1356"/>
      <c r="M99" s="1356"/>
      <c r="N99" s="28"/>
    </row>
    <row r="100" spans="1:24" s="1" customFormat="1" ht="13.5" thickBot="1">
      <c r="A100" s="1357"/>
      <c r="B100" s="1358"/>
      <c r="C100" s="29" t="s">
        <v>47</v>
      </c>
      <c r="D100" s="1361" t="s">
        <v>122</v>
      </c>
      <c r="E100" s="1362"/>
      <c r="F100" s="1362"/>
      <c r="G100" s="1362"/>
      <c r="H100" s="1362"/>
      <c r="I100" s="1362"/>
      <c r="J100" s="1362"/>
      <c r="K100" s="1362"/>
      <c r="L100" s="1362"/>
      <c r="M100" s="300">
        <f>'НР к 220.02 Фикс.активы'!J29</f>
        <v>0</v>
      </c>
      <c r="N100" s="28"/>
    </row>
    <row r="101" spans="1:24" s="1" customFormat="1" ht="11.25">
      <c r="A101" s="1356"/>
      <c r="B101" s="1356"/>
      <c r="C101" s="1356"/>
      <c r="D101" s="1356"/>
      <c r="E101" s="1356"/>
      <c r="F101" s="1356"/>
      <c r="G101" s="1356"/>
      <c r="H101" s="1356"/>
      <c r="I101" s="1356"/>
      <c r="J101" s="1356"/>
      <c r="K101" s="1356"/>
      <c r="L101" s="1356"/>
      <c r="M101" s="1356"/>
      <c r="N101" s="28"/>
    </row>
    <row r="102" spans="1:24" s="2" customFormat="1" ht="43.9" customHeight="1">
      <c r="A102" s="1363" t="s">
        <v>903</v>
      </c>
      <c r="B102" s="1364"/>
      <c r="C102" s="958" t="s">
        <v>560</v>
      </c>
      <c r="D102" s="934"/>
      <c r="E102" s="934"/>
      <c r="F102" s="934"/>
      <c r="G102" s="934"/>
      <c r="H102" s="934"/>
      <c r="I102" s="934"/>
      <c r="J102" s="934"/>
      <c r="K102" s="934"/>
      <c r="L102" s="934"/>
      <c r="M102" s="299">
        <f>M104+M106+M108+M110</f>
        <v>889400</v>
      </c>
    </row>
    <row r="103" spans="1:24" s="1" customFormat="1" ht="12" thickBot="1">
      <c r="A103" s="1356"/>
      <c r="B103" s="1356"/>
      <c r="C103" s="1356"/>
      <c r="D103" s="1356"/>
      <c r="E103" s="1356"/>
      <c r="F103" s="1356"/>
      <c r="G103" s="1356"/>
      <c r="H103" s="1356"/>
      <c r="I103" s="1356"/>
      <c r="J103" s="1356"/>
      <c r="K103" s="1356"/>
      <c r="L103" s="1356"/>
      <c r="M103" s="1356"/>
      <c r="N103" s="28"/>
    </row>
    <row r="104" spans="1:24" s="1" customFormat="1" ht="31.15" customHeight="1" thickBot="1">
      <c r="A104" s="1357"/>
      <c r="B104" s="1358"/>
      <c r="C104" s="29" t="s">
        <v>44</v>
      </c>
      <c r="D104" s="1359" t="s">
        <v>119</v>
      </c>
      <c r="E104" s="1360"/>
      <c r="F104" s="1360"/>
      <c r="G104" s="1360"/>
      <c r="H104" s="1360"/>
      <c r="I104" s="1360"/>
      <c r="J104" s="1360"/>
      <c r="K104" s="1360"/>
      <c r="L104" s="1360"/>
      <c r="M104" s="300">
        <v>813600</v>
      </c>
      <c r="N104" s="1366"/>
      <c r="O104" s="1367"/>
      <c r="P104" s="1367"/>
      <c r="Q104" s="1367"/>
      <c r="R104" s="1367"/>
      <c r="S104" s="1367"/>
      <c r="T104" s="1367"/>
      <c r="U104" s="1367"/>
      <c r="V104" s="1367"/>
      <c r="W104" s="1367"/>
      <c r="X104" s="1367"/>
    </row>
    <row r="105" spans="1:24" s="1" customFormat="1" ht="12" thickBot="1">
      <c r="A105" s="1356"/>
      <c r="B105" s="1356"/>
      <c r="C105" s="1356"/>
      <c r="D105" s="1356"/>
      <c r="E105" s="1356"/>
      <c r="F105" s="1356"/>
      <c r="G105" s="1356"/>
      <c r="H105" s="1356"/>
      <c r="I105" s="1356"/>
      <c r="J105" s="1356"/>
      <c r="K105" s="1356"/>
      <c r="L105" s="1356"/>
      <c r="M105" s="1356"/>
      <c r="N105" s="28"/>
    </row>
    <row r="106" spans="1:24" s="1" customFormat="1" ht="13.5" thickBot="1">
      <c r="A106" s="1357"/>
      <c r="B106" s="1358"/>
      <c r="C106" s="29" t="s">
        <v>46</v>
      </c>
      <c r="D106" s="1359" t="s">
        <v>120</v>
      </c>
      <c r="E106" s="1360"/>
      <c r="F106" s="1360"/>
      <c r="G106" s="1360"/>
      <c r="H106" s="1360"/>
      <c r="I106" s="1360"/>
      <c r="J106" s="1360"/>
      <c r="K106" s="1360"/>
      <c r="L106" s="1360"/>
      <c r="M106" s="300">
        <f>'НР к 220.02 Фикс.активы'!H23</f>
        <v>75800</v>
      </c>
      <c r="N106" s="28"/>
    </row>
    <row r="107" spans="1:24" s="1" customFormat="1" ht="12" thickBot="1">
      <c r="A107" s="1356"/>
      <c r="B107" s="1356"/>
      <c r="C107" s="1356"/>
      <c r="D107" s="1356"/>
      <c r="E107" s="1356"/>
      <c r="F107" s="1356"/>
      <c r="G107" s="1356"/>
      <c r="H107" s="1356"/>
      <c r="I107" s="1356"/>
      <c r="J107" s="1356"/>
      <c r="K107" s="1356"/>
      <c r="L107" s="1356"/>
      <c r="M107" s="1356"/>
      <c r="N107" s="28"/>
    </row>
    <row r="108" spans="1:24" s="1" customFormat="1" ht="13.5" thickBot="1">
      <c r="A108" s="1357"/>
      <c r="B108" s="1358"/>
      <c r="C108" s="29" t="s">
        <v>47</v>
      </c>
      <c r="D108" s="1361" t="s">
        <v>121</v>
      </c>
      <c r="E108" s="1362"/>
      <c r="F108" s="1362"/>
      <c r="G108" s="1362"/>
      <c r="H108" s="1362"/>
      <c r="I108" s="1362"/>
      <c r="J108" s="1362"/>
      <c r="K108" s="1362"/>
      <c r="L108" s="1362"/>
      <c r="M108" s="300">
        <f>'НР к 220.02 Фикс.активы'!I23</f>
        <v>0</v>
      </c>
      <c r="N108" s="28"/>
    </row>
    <row r="109" spans="1:24" s="1" customFormat="1" ht="12" thickBot="1">
      <c r="A109" s="1356"/>
      <c r="B109" s="1356"/>
      <c r="C109" s="1356"/>
      <c r="D109" s="1356"/>
      <c r="E109" s="1356"/>
      <c r="F109" s="1356"/>
      <c r="G109" s="1356"/>
      <c r="H109" s="1356"/>
      <c r="I109" s="1356"/>
      <c r="J109" s="1356"/>
      <c r="K109" s="1356"/>
      <c r="L109" s="1356"/>
      <c r="M109" s="1356"/>
      <c r="N109" s="28"/>
    </row>
    <row r="110" spans="1:24" s="1" customFormat="1" ht="13.5" thickBot="1">
      <c r="A110" s="1357"/>
      <c r="B110" s="1358"/>
      <c r="C110" s="29" t="s">
        <v>47</v>
      </c>
      <c r="D110" s="1361" t="s">
        <v>122</v>
      </c>
      <c r="E110" s="1362"/>
      <c r="F110" s="1362"/>
      <c r="G110" s="1362"/>
      <c r="H110" s="1362"/>
      <c r="I110" s="1362"/>
      <c r="J110" s="1362"/>
      <c r="K110" s="1362"/>
      <c r="L110" s="1362"/>
      <c r="M110" s="300">
        <f>'НР к 220.02 Фикс.активы'!J23</f>
        <v>0</v>
      </c>
      <c r="N110" s="28"/>
    </row>
    <row r="111" spans="1:24" s="1" customFormat="1" ht="11.25">
      <c r="A111" s="1356"/>
      <c r="B111" s="1356"/>
      <c r="C111" s="1356"/>
      <c r="D111" s="1356"/>
      <c r="E111" s="1356"/>
      <c r="F111" s="1356"/>
      <c r="G111" s="1356"/>
      <c r="H111" s="1356"/>
      <c r="I111" s="1356"/>
      <c r="J111" s="1356"/>
      <c r="K111" s="1356"/>
      <c r="L111" s="1356"/>
      <c r="M111" s="1356"/>
      <c r="N111" s="28"/>
    </row>
    <row r="112" spans="1:24" s="2" customFormat="1">
      <c r="A112" s="1363" t="s">
        <v>902</v>
      </c>
      <c r="B112" s="1364"/>
      <c r="C112" s="958" t="s">
        <v>478</v>
      </c>
      <c r="D112" s="934"/>
      <c r="E112" s="934"/>
      <c r="F112" s="934"/>
      <c r="G112" s="934"/>
      <c r="H112" s="934"/>
      <c r="I112" s="934"/>
      <c r="J112" s="934"/>
      <c r="K112" s="934"/>
      <c r="L112" s="934"/>
      <c r="M112" s="301">
        <f>M114+M116+M118+M120</f>
        <v>1749400</v>
      </c>
    </row>
    <row r="113" spans="1:14" s="1" customFormat="1" ht="12" thickBot="1">
      <c r="A113" s="1356"/>
      <c r="B113" s="1356"/>
      <c r="C113" s="1356"/>
      <c r="D113" s="1356"/>
      <c r="E113" s="1356"/>
      <c r="F113" s="1356"/>
      <c r="G113" s="1356"/>
      <c r="H113" s="1356"/>
      <c r="I113" s="1356"/>
      <c r="J113" s="1356"/>
      <c r="K113" s="1356"/>
      <c r="L113" s="1356"/>
      <c r="M113" s="1356"/>
      <c r="N113" s="28"/>
    </row>
    <row r="114" spans="1:14" s="1" customFormat="1" ht="13.5" thickBot="1">
      <c r="A114" s="1357"/>
      <c r="B114" s="1358"/>
      <c r="C114" s="29" t="s">
        <v>44</v>
      </c>
      <c r="D114" s="1359" t="s">
        <v>119</v>
      </c>
      <c r="E114" s="1360"/>
      <c r="F114" s="1360"/>
      <c r="G114" s="1360"/>
      <c r="H114" s="1360"/>
      <c r="I114" s="1360"/>
      <c r="J114" s="1360"/>
      <c r="K114" s="1360"/>
      <c r="L114" s="1360"/>
      <c r="M114" s="300">
        <f>M64+M74+M104</f>
        <v>1373600</v>
      </c>
      <c r="N114" s="28"/>
    </row>
    <row r="115" spans="1:14" s="1" customFormat="1" ht="12" thickBot="1">
      <c r="A115" s="1356"/>
      <c r="B115" s="1356"/>
      <c r="C115" s="1356"/>
      <c r="D115" s="1356"/>
      <c r="E115" s="1356"/>
      <c r="F115" s="1356"/>
      <c r="G115" s="1356"/>
      <c r="H115" s="1356"/>
      <c r="I115" s="1356"/>
      <c r="J115" s="1356"/>
      <c r="K115" s="1356"/>
      <c r="L115" s="1356"/>
      <c r="M115" s="1356"/>
      <c r="N115" s="28"/>
    </row>
    <row r="116" spans="1:14" s="1" customFormat="1" ht="13.5" thickBot="1">
      <c r="A116" s="1357"/>
      <c r="B116" s="1358"/>
      <c r="C116" s="29" t="s">
        <v>46</v>
      </c>
      <c r="D116" s="1359" t="s">
        <v>120</v>
      </c>
      <c r="E116" s="1360"/>
      <c r="F116" s="1360"/>
      <c r="G116" s="1360"/>
      <c r="H116" s="1360"/>
      <c r="I116" s="1360"/>
      <c r="J116" s="1360"/>
      <c r="K116" s="1360"/>
      <c r="L116" s="1360"/>
      <c r="M116" s="300">
        <f>M66+M76+M106</f>
        <v>375800</v>
      </c>
      <c r="N116" s="28"/>
    </row>
    <row r="117" spans="1:14" s="1" customFormat="1" ht="12" thickBot="1">
      <c r="A117" s="1356"/>
      <c r="B117" s="1356"/>
      <c r="C117" s="1356"/>
      <c r="D117" s="1356"/>
      <c r="E117" s="1356"/>
      <c r="F117" s="1356"/>
      <c r="G117" s="1356"/>
      <c r="H117" s="1356"/>
      <c r="I117" s="1356"/>
      <c r="J117" s="1356"/>
      <c r="K117" s="1356"/>
      <c r="L117" s="1356"/>
      <c r="M117" s="1356"/>
      <c r="N117" s="28"/>
    </row>
    <row r="118" spans="1:14" s="1" customFormat="1" ht="13.5" thickBot="1">
      <c r="A118" s="1357"/>
      <c r="B118" s="1358"/>
      <c r="C118" s="29" t="s">
        <v>47</v>
      </c>
      <c r="D118" s="1361" t="s">
        <v>121</v>
      </c>
      <c r="E118" s="1362"/>
      <c r="F118" s="1362"/>
      <c r="G118" s="1362"/>
      <c r="H118" s="1362"/>
      <c r="I118" s="1362"/>
      <c r="J118" s="1362"/>
      <c r="K118" s="1362"/>
      <c r="L118" s="1362"/>
      <c r="M118" s="300">
        <f>M68+M78+M108</f>
        <v>0</v>
      </c>
      <c r="N118" s="28"/>
    </row>
    <row r="119" spans="1:14" s="1" customFormat="1" ht="12" thickBot="1">
      <c r="A119" s="1356"/>
      <c r="B119" s="1356"/>
      <c r="C119" s="1356"/>
      <c r="D119" s="1356"/>
      <c r="E119" s="1356"/>
      <c r="F119" s="1356"/>
      <c r="G119" s="1356"/>
      <c r="H119" s="1356"/>
      <c r="I119" s="1356"/>
      <c r="J119" s="1356"/>
      <c r="K119" s="1356"/>
      <c r="L119" s="1356"/>
      <c r="M119" s="1356"/>
      <c r="N119" s="28"/>
    </row>
    <row r="120" spans="1:14" s="1" customFormat="1" ht="13.5" thickBot="1">
      <c r="A120" s="1357"/>
      <c r="B120" s="1358"/>
      <c r="C120" s="29" t="s">
        <v>47</v>
      </c>
      <c r="D120" s="1361" t="s">
        <v>122</v>
      </c>
      <c r="E120" s="1362"/>
      <c r="F120" s="1362"/>
      <c r="G120" s="1362"/>
      <c r="H120" s="1362"/>
      <c r="I120" s="1362"/>
      <c r="J120" s="1362"/>
      <c r="K120" s="1362"/>
      <c r="L120" s="1362"/>
      <c r="M120" s="300">
        <f>M70+M80+M110</f>
        <v>0</v>
      </c>
      <c r="N120" s="28"/>
    </row>
    <row r="121" spans="1:14" s="1" customFormat="1" ht="11.25">
      <c r="A121" s="1356"/>
      <c r="B121" s="1356"/>
      <c r="C121" s="1356"/>
      <c r="D121" s="1356"/>
      <c r="E121" s="1356"/>
      <c r="F121" s="1356"/>
      <c r="G121" s="1356"/>
      <c r="H121" s="1356"/>
      <c r="I121" s="1356"/>
      <c r="J121" s="1356"/>
      <c r="K121" s="1356"/>
      <c r="L121" s="1356"/>
      <c r="M121" s="1356"/>
      <c r="N121" s="28"/>
    </row>
    <row r="122" spans="1:14" s="2" customFormat="1" ht="43.15" customHeight="1">
      <c r="A122" s="1363" t="s">
        <v>901</v>
      </c>
      <c r="B122" s="1364"/>
      <c r="C122" s="958" t="s">
        <v>561</v>
      </c>
      <c r="D122" s="934"/>
      <c r="E122" s="934"/>
      <c r="F122" s="934"/>
      <c r="G122" s="934"/>
      <c r="H122" s="934"/>
      <c r="I122" s="934"/>
      <c r="J122" s="934"/>
      <c r="K122" s="934"/>
      <c r="L122" s="934"/>
      <c r="M122" s="301">
        <v>0</v>
      </c>
    </row>
    <row r="123" spans="1:14" s="2" customFormat="1">
      <c r="A123" s="956"/>
      <c r="B123" s="956"/>
      <c r="C123" s="956"/>
      <c r="D123" s="956"/>
      <c r="E123" s="956"/>
      <c r="F123" s="956"/>
      <c r="G123" s="956"/>
      <c r="H123" s="956"/>
      <c r="I123" s="956"/>
      <c r="J123" s="956"/>
      <c r="K123" s="956"/>
      <c r="L123" s="956"/>
      <c r="M123" s="956"/>
    </row>
    <row r="124" spans="1:14">
      <c r="A124" s="1368" t="s">
        <v>886</v>
      </c>
      <c r="B124" s="1368"/>
      <c r="C124" s="1368"/>
      <c r="D124" s="1368"/>
      <c r="E124" s="1368"/>
      <c r="F124" s="1368"/>
      <c r="G124" s="1368"/>
      <c r="H124" s="1368"/>
      <c r="I124" s="1368"/>
      <c r="J124" s="1368"/>
      <c r="K124" s="1368"/>
      <c r="L124" s="1368"/>
      <c r="M124" s="1368"/>
    </row>
    <row r="125" spans="1:14">
      <c r="A125" s="1368" t="s">
        <v>887</v>
      </c>
      <c r="B125" s="1368"/>
      <c r="C125" s="1368"/>
      <c r="D125" s="1368"/>
      <c r="E125" s="1368"/>
      <c r="F125" s="1368"/>
      <c r="G125" s="1368"/>
      <c r="H125" s="1368"/>
      <c r="I125" s="1368"/>
      <c r="J125" s="1368"/>
      <c r="K125" s="1368"/>
      <c r="L125" s="1368"/>
      <c r="M125" s="1368"/>
    </row>
  </sheetData>
  <mergeCells count="184">
    <mergeCell ref="A123:M123"/>
    <mergeCell ref="A124:M124"/>
    <mergeCell ref="A125:M125"/>
    <mergeCell ref="A119:M119"/>
    <mergeCell ref="A120:B120"/>
    <mergeCell ref="D120:L120"/>
    <mergeCell ref="A121:M121"/>
    <mergeCell ref="A122:B122"/>
    <mergeCell ref="C122:L122"/>
    <mergeCell ref="A115:M115"/>
    <mergeCell ref="A116:B116"/>
    <mergeCell ref="D116:L116"/>
    <mergeCell ref="A117:M117"/>
    <mergeCell ref="A118:B118"/>
    <mergeCell ref="D118:L118"/>
    <mergeCell ref="A111:M111"/>
    <mergeCell ref="A112:B112"/>
    <mergeCell ref="C112:L112"/>
    <mergeCell ref="A113:M113"/>
    <mergeCell ref="A114:B114"/>
    <mergeCell ref="D114:L114"/>
    <mergeCell ref="A107:M107"/>
    <mergeCell ref="A108:B108"/>
    <mergeCell ref="D108:L108"/>
    <mergeCell ref="A109:M109"/>
    <mergeCell ref="A110:B110"/>
    <mergeCell ref="D110:L110"/>
    <mergeCell ref="A103:M103"/>
    <mergeCell ref="A104:B104"/>
    <mergeCell ref="D104:L104"/>
    <mergeCell ref="N104:X104"/>
    <mergeCell ref="A105:M105"/>
    <mergeCell ref="A106:B106"/>
    <mergeCell ref="D106:L106"/>
    <mergeCell ref="A99:M99"/>
    <mergeCell ref="A100:B100"/>
    <mergeCell ref="D100:L100"/>
    <mergeCell ref="A101:M101"/>
    <mergeCell ref="A102:B102"/>
    <mergeCell ref="C102:L102"/>
    <mergeCell ref="A95:M95"/>
    <mergeCell ref="A96:B96"/>
    <mergeCell ref="D96:L96"/>
    <mergeCell ref="A97:M97"/>
    <mergeCell ref="A98:B98"/>
    <mergeCell ref="D98:L98"/>
    <mergeCell ref="A91:M91"/>
    <mergeCell ref="A92:B92"/>
    <mergeCell ref="C92:L92"/>
    <mergeCell ref="A93:M93"/>
    <mergeCell ref="A94:B94"/>
    <mergeCell ref="D94:L94"/>
    <mergeCell ref="A87:M87"/>
    <mergeCell ref="A88:B88"/>
    <mergeCell ref="D88:L88"/>
    <mergeCell ref="A89:M89"/>
    <mergeCell ref="A90:B90"/>
    <mergeCell ref="D90:L90"/>
    <mergeCell ref="A83:M83"/>
    <mergeCell ref="A84:B84"/>
    <mergeCell ref="D84:L84"/>
    <mergeCell ref="A85:M85"/>
    <mergeCell ref="A86:B86"/>
    <mergeCell ref="D86:L86"/>
    <mergeCell ref="A79:M79"/>
    <mergeCell ref="A80:B80"/>
    <mergeCell ref="D80:L80"/>
    <mergeCell ref="A81:M81"/>
    <mergeCell ref="A82:B82"/>
    <mergeCell ref="C82:L82"/>
    <mergeCell ref="A75:M75"/>
    <mergeCell ref="A76:B76"/>
    <mergeCell ref="D76:L76"/>
    <mergeCell ref="A77:M77"/>
    <mergeCell ref="A78:B78"/>
    <mergeCell ref="D78:L78"/>
    <mergeCell ref="A71:M71"/>
    <mergeCell ref="A72:B72"/>
    <mergeCell ref="C72:L72"/>
    <mergeCell ref="A73:M73"/>
    <mergeCell ref="A74:B74"/>
    <mergeCell ref="D74:L74"/>
    <mergeCell ref="A67:M67"/>
    <mergeCell ref="A68:B68"/>
    <mergeCell ref="D68:L68"/>
    <mergeCell ref="A69:M69"/>
    <mergeCell ref="A70:B70"/>
    <mergeCell ref="D70:L70"/>
    <mergeCell ref="A63:L63"/>
    <mergeCell ref="A64:B64"/>
    <mergeCell ref="D64:L64"/>
    <mergeCell ref="A65:M65"/>
    <mergeCell ref="A66:B66"/>
    <mergeCell ref="D66:L66"/>
    <mergeCell ref="A59:M59"/>
    <mergeCell ref="A60:B60"/>
    <mergeCell ref="D60:L60"/>
    <mergeCell ref="A61:M61"/>
    <mergeCell ref="A62:B62"/>
    <mergeCell ref="C62:L62"/>
    <mergeCell ref="A55:M55"/>
    <mergeCell ref="A56:B56"/>
    <mergeCell ref="D56:L56"/>
    <mergeCell ref="A57:M57"/>
    <mergeCell ref="A58:B58"/>
    <mergeCell ref="D58:L58"/>
    <mergeCell ref="A51:M51"/>
    <mergeCell ref="A52:B52"/>
    <mergeCell ref="C52:L52"/>
    <mergeCell ref="A53:M53"/>
    <mergeCell ref="A54:B54"/>
    <mergeCell ref="D54:L54"/>
    <mergeCell ref="A47:M47"/>
    <mergeCell ref="A48:B48"/>
    <mergeCell ref="D48:L48"/>
    <mergeCell ref="A49:M49"/>
    <mergeCell ref="A50:B50"/>
    <mergeCell ref="D50:L50"/>
    <mergeCell ref="A43:M43"/>
    <mergeCell ref="A44:B44"/>
    <mergeCell ref="D44:L44"/>
    <mergeCell ref="A45:M45"/>
    <mergeCell ref="A46:B46"/>
    <mergeCell ref="D46:L46"/>
    <mergeCell ref="A39:M39"/>
    <mergeCell ref="A40:B40"/>
    <mergeCell ref="D40:L40"/>
    <mergeCell ref="A41:M41"/>
    <mergeCell ref="A42:B42"/>
    <mergeCell ref="C42:L42"/>
    <mergeCell ref="A35:M35"/>
    <mergeCell ref="A36:B36"/>
    <mergeCell ref="D36:L36"/>
    <mergeCell ref="A37:M37"/>
    <mergeCell ref="A38:B38"/>
    <mergeCell ref="D38:L38"/>
    <mergeCell ref="A31:M31"/>
    <mergeCell ref="A32:B32"/>
    <mergeCell ref="C32:L32"/>
    <mergeCell ref="A33:M33"/>
    <mergeCell ref="A34:B34"/>
    <mergeCell ref="D34:L34"/>
    <mergeCell ref="A27:M27"/>
    <mergeCell ref="A28:B28"/>
    <mergeCell ref="D28:L28"/>
    <mergeCell ref="A29:M29"/>
    <mergeCell ref="A30:B30"/>
    <mergeCell ref="D30:L30"/>
    <mergeCell ref="A23:M23"/>
    <mergeCell ref="A24:B24"/>
    <mergeCell ref="D24:L24"/>
    <mergeCell ref="A25:M25"/>
    <mergeCell ref="A26:B26"/>
    <mergeCell ref="D26:L26"/>
    <mergeCell ref="A19:M19"/>
    <mergeCell ref="A20:B20"/>
    <mergeCell ref="D20:L20"/>
    <mergeCell ref="A21:M21"/>
    <mergeCell ref="A22:B22"/>
    <mergeCell ref="C22:L22"/>
    <mergeCell ref="A15:M15"/>
    <mergeCell ref="A16:B16"/>
    <mergeCell ref="D16:L16"/>
    <mergeCell ref="A17:M17"/>
    <mergeCell ref="A18:B18"/>
    <mergeCell ref="D18:L18"/>
    <mergeCell ref="A11:M11"/>
    <mergeCell ref="A12:B12"/>
    <mergeCell ref="C12:L12"/>
    <mergeCell ref="A13:M13"/>
    <mergeCell ref="A14:B14"/>
    <mergeCell ref="D14:L14"/>
    <mergeCell ref="A6:M6"/>
    <mergeCell ref="B7:L7"/>
    <mergeCell ref="A8:T8"/>
    <mergeCell ref="A9:M9"/>
    <mergeCell ref="A10:B10"/>
    <mergeCell ref="C10:M10"/>
    <mergeCell ref="A1:M1"/>
    <mergeCell ref="A2:M2"/>
    <mergeCell ref="A3:M3"/>
    <mergeCell ref="A4:M4"/>
    <mergeCell ref="B5:C5"/>
    <mergeCell ref="D5:J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topLeftCell="B1" workbookViewId="0">
      <selection activeCell="F3" sqref="F3"/>
    </sheetView>
  </sheetViews>
  <sheetFormatPr defaultRowHeight="15.75"/>
  <cols>
    <col min="1" max="1" width="4.42578125" style="308" customWidth="1"/>
    <col min="2" max="2" width="7.5703125" style="308" customWidth="1"/>
    <col min="3" max="3" width="16.7109375" style="308" customWidth="1"/>
    <col min="4" max="4" width="8.85546875" style="308"/>
    <col min="5" max="5" width="12.28515625" style="308" customWidth="1"/>
    <col min="6" max="6" width="6.5703125" style="308" customWidth="1"/>
    <col min="7" max="7" width="14.5703125" style="308" customWidth="1"/>
    <col min="8" max="8" width="12" style="308" customWidth="1"/>
    <col min="9" max="9" width="15.5703125" style="308" customWidth="1"/>
    <col min="10" max="10" width="15.140625" style="308" customWidth="1"/>
    <col min="11" max="11" width="17.85546875" style="308" customWidth="1"/>
    <col min="12" max="12" width="13.42578125" style="308" customWidth="1"/>
    <col min="13" max="14" width="12.7109375" style="308" customWidth="1"/>
    <col min="15" max="15" width="12" style="308" customWidth="1"/>
    <col min="16" max="16" width="13.5703125" style="308" customWidth="1"/>
    <col min="17" max="17" width="12.7109375" style="308" customWidth="1"/>
    <col min="18" max="18" width="15.140625" style="308" customWidth="1"/>
    <col min="19" max="242" width="8.85546875" style="308"/>
    <col min="243" max="243" width="4.42578125" style="308" customWidth="1"/>
    <col min="244" max="244" width="7.5703125" style="308" customWidth="1"/>
    <col min="245" max="245" width="8.85546875" style="308"/>
    <col min="246" max="246" width="11.85546875" style="308" customWidth="1"/>
    <col min="247" max="247" width="8.85546875" style="308"/>
    <col min="248" max="248" width="12.28515625" style="308" customWidth="1"/>
    <col min="249" max="249" width="9.85546875" style="308" customWidth="1"/>
    <col min="250" max="250" width="10.28515625" style="308" customWidth="1"/>
    <col min="251" max="251" width="11.140625" style="308" customWidth="1"/>
    <col min="252" max="252" width="10.140625" style="308" customWidth="1"/>
    <col min="253" max="253" width="8.85546875" style="308"/>
    <col min="254" max="254" width="11.28515625" style="308" customWidth="1"/>
    <col min="255" max="257" width="8.85546875" style="308"/>
    <col min="258" max="258" width="10.85546875" style="308" customWidth="1"/>
    <col min="259" max="498" width="8.85546875" style="308"/>
    <col min="499" max="499" width="4.42578125" style="308" customWidth="1"/>
    <col min="500" max="500" width="7.5703125" style="308" customWidth="1"/>
    <col min="501" max="501" width="8.85546875" style="308"/>
    <col min="502" max="502" width="11.85546875" style="308" customWidth="1"/>
    <col min="503" max="503" width="8.85546875" style="308"/>
    <col min="504" max="504" width="12.28515625" style="308" customWidth="1"/>
    <col min="505" max="505" width="9.85546875" style="308" customWidth="1"/>
    <col min="506" max="506" width="10.28515625" style="308" customWidth="1"/>
    <col min="507" max="507" width="11.140625" style="308" customWidth="1"/>
    <col min="508" max="508" width="10.140625" style="308" customWidth="1"/>
    <col min="509" max="509" width="8.85546875" style="308"/>
    <col min="510" max="510" width="11.28515625" style="308" customWidth="1"/>
    <col min="511" max="513" width="8.85546875" style="308"/>
    <col min="514" max="514" width="10.85546875" style="308" customWidth="1"/>
    <col min="515" max="754" width="8.85546875" style="308"/>
    <col min="755" max="755" width="4.42578125" style="308" customWidth="1"/>
    <col min="756" max="756" width="7.5703125" style="308" customWidth="1"/>
    <col min="757" max="757" width="8.85546875" style="308"/>
    <col min="758" max="758" width="11.85546875" style="308" customWidth="1"/>
    <col min="759" max="759" width="8.85546875" style="308"/>
    <col min="760" max="760" width="12.28515625" style="308" customWidth="1"/>
    <col min="761" max="761" width="9.85546875" style="308" customWidth="1"/>
    <col min="762" max="762" width="10.28515625" style="308" customWidth="1"/>
    <col min="763" max="763" width="11.140625" style="308" customWidth="1"/>
    <col min="764" max="764" width="10.140625" style="308" customWidth="1"/>
    <col min="765" max="765" width="8.85546875" style="308"/>
    <col min="766" max="766" width="11.28515625" style="308" customWidth="1"/>
    <col min="767" max="769" width="8.85546875" style="308"/>
    <col min="770" max="770" width="10.85546875" style="308" customWidth="1"/>
    <col min="771" max="1010" width="8.85546875" style="308"/>
    <col min="1011" max="1011" width="4.42578125" style="308" customWidth="1"/>
    <col min="1012" max="1012" width="7.5703125" style="308" customWidth="1"/>
    <col min="1013" max="1013" width="8.85546875" style="308"/>
    <col min="1014" max="1014" width="11.85546875" style="308" customWidth="1"/>
    <col min="1015" max="1015" width="8.85546875" style="308"/>
    <col min="1016" max="1016" width="12.28515625" style="308" customWidth="1"/>
    <col min="1017" max="1017" width="9.85546875" style="308" customWidth="1"/>
    <col min="1018" max="1018" width="10.28515625" style="308" customWidth="1"/>
    <col min="1019" max="1019" width="11.140625" style="308" customWidth="1"/>
    <col min="1020" max="1020" width="10.140625" style="308" customWidth="1"/>
    <col min="1021" max="1021" width="8.85546875" style="308"/>
    <col min="1022" max="1022" width="11.28515625" style="308" customWidth="1"/>
    <col min="1023" max="1025" width="8.85546875" style="308"/>
    <col min="1026" max="1026" width="10.85546875" style="308" customWidth="1"/>
    <col min="1027" max="1266" width="8.85546875" style="308"/>
    <col min="1267" max="1267" width="4.42578125" style="308" customWidth="1"/>
    <col min="1268" max="1268" width="7.5703125" style="308" customWidth="1"/>
    <col min="1269" max="1269" width="8.85546875" style="308"/>
    <col min="1270" max="1270" width="11.85546875" style="308" customWidth="1"/>
    <col min="1271" max="1271" width="8.85546875" style="308"/>
    <col min="1272" max="1272" width="12.28515625" style="308" customWidth="1"/>
    <col min="1273" max="1273" width="9.85546875" style="308" customWidth="1"/>
    <col min="1274" max="1274" width="10.28515625" style="308" customWidth="1"/>
    <col min="1275" max="1275" width="11.140625" style="308" customWidth="1"/>
    <col min="1276" max="1276" width="10.140625" style="308" customWidth="1"/>
    <col min="1277" max="1277" width="8.85546875" style="308"/>
    <col min="1278" max="1278" width="11.28515625" style="308" customWidth="1"/>
    <col min="1279" max="1281" width="8.85546875" style="308"/>
    <col min="1282" max="1282" width="10.85546875" style="308" customWidth="1"/>
    <col min="1283" max="1522" width="8.85546875" style="308"/>
    <col min="1523" max="1523" width="4.42578125" style="308" customWidth="1"/>
    <col min="1524" max="1524" width="7.5703125" style="308" customWidth="1"/>
    <col min="1525" max="1525" width="8.85546875" style="308"/>
    <col min="1526" max="1526" width="11.85546875" style="308" customWidth="1"/>
    <col min="1527" max="1527" width="8.85546875" style="308"/>
    <col min="1528" max="1528" width="12.28515625" style="308" customWidth="1"/>
    <col min="1529" max="1529" width="9.85546875" style="308" customWidth="1"/>
    <col min="1530" max="1530" width="10.28515625" style="308" customWidth="1"/>
    <col min="1531" max="1531" width="11.140625" style="308" customWidth="1"/>
    <col min="1532" max="1532" width="10.140625" style="308" customWidth="1"/>
    <col min="1533" max="1533" width="8.85546875" style="308"/>
    <col min="1534" max="1534" width="11.28515625" style="308" customWidth="1"/>
    <col min="1535" max="1537" width="8.85546875" style="308"/>
    <col min="1538" max="1538" width="10.85546875" style="308" customWidth="1"/>
    <col min="1539" max="1778" width="8.85546875" style="308"/>
    <col min="1779" max="1779" width="4.42578125" style="308" customWidth="1"/>
    <col min="1780" max="1780" width="7.5703125" style="308" customWidth="1"/>
    <col min="1781" max="1781" width="8.85546875" style="308"/>
    <col min="1782" max="1782" width="11.85546875" style="308" customWidth="1"/>
    <col min="1783" max="1783" width="8.85546875" style="308"/>
    <col min="1784" max="1784" width="12.28515625" style="308" customWidth="1"/>
    <col min="1785" max="1785" width="9.85546875" style="308" customWidth="1"/>
    <col min="1786" max="1786" width="10.28515625" style="308" customWidth="1"/>
    <col min="1787" max="1787" width="11.140625" style="308" customWidth="1"/>
    <col min="1788" max="1788" width="10.140625" style="308" customWidth="1"/>
    <col min="1789" max="1789" width="8.85546875" style="308"/>
    <col min="1790" max="1790" width="11.28515625" style="308" customWidth="1"/>
    <col min="1791" max="1793" width="8.85546875" style="308"/>
    <col min="1794" max="1794" width="10.85546875" style="308" customWidth="1"/>
    <col min="1795" max="2034" width="8.85546875" style="308"/>
    <col min="2035" max="2035" width="4.42578125" style="308" customWidth="1"/>
    <col min="2036" max="2036" width="7.5703125" style="308" customWidth="1"/>
    <col min="2037" max="2037" width="8.85546875" style="308"/>
    <col min="2038" max="2038" width="11.85546875" style="308" customWidth="1"/>
    <col min="2039" max="2039" width="8.85546875" style="308"/>
    <col min="2040" max="2040" width="12.28515625" style="308" customWidth="1"/>
    <col min="2041" max="2041" width="9.85546875" style="308" customWidth="1"/>
    <col min="2042" max="2042" width="10.28515625" style="308" customWidth="1"/>
    <col min="2043" max="2043" width="11.140625" style="308" customWidth="1"/>
    <col min="2044" max="2044" width="10.140625" style="308" customWidth="1"/>
    <col min="2045" max="2045" width="8.85546875" style="308"/>
    <col min="2046" max="2046" width="11.28515625" style="308" customWidth="1"/>
    <col min="2047" max="2049" width="8.85546875" style="308"/>
    <col min="2050" max="2050" width="10.85546875" style="308" customWidth="1"/>
    <col min="2051" max="2290" width="8.85546875" style="308"/>
    <col min="2291" max="2291" width="4.42578125" style="308" customWidth="1"/>
    <col min="2292" max="2292" width="7.5703125" style="308" customWidth="1"/>
    <col min="2293" max="2293" width="8.85546875" style="308"/>
    <col min="2294" max="2294" width="11.85546875" style="308" customWidth="1"/>
    <col min="2295" max="2295" width="8.85546875" style="308"/>
    <col min="2296" max="2296" width="12.28515625" style="308" customWidth="1"/>
    <col min="2297" max="2297" width="9.85546875" style="308" customWidth="1"/>
    <col min="2298" max="2298" width="10.28515625" style="308" customWidth="1"/>
    <col min="2299" max="2299" width="11.140625" style="308" customWidth="1"/>
    <col min="2300" max="2300" width="10.140625" style="308" customWidth="1"/>
    <col min="2301" max="2301" width="8.85546875" style="308"/>
    <col min="2302" max="2302" width="11.28515625" style="308" customWidth="1"/>
    <col min="2303" max="2305" width="8.85546875" style="308"/>
    <col min="2306" max="2306" width="10.85546875" style="308" customWidth="1"/>
    <col min="2307" max="2546" width="8.85546875" style="308"/>
    <col min="2547" max="2547" width="4.42578125" style="308" customWidth="1"/>
    <col min="2548" max="2548" width="7.5703125" style="308" customWidth="1"/>
    <col min="2549" max="2549" width="8.85546875" style="308"/>
    <col min="2550" max="2550" width="11.85546875" style="308" customWidth="1"/>
    <col min="2551" max="2551" width="8.85546875" style="308"/>
    <col min="2552" max="2552" width="12.28515625" style="308" customWidth="1"/>
    <col min="2553" max="2553" width="9.85546875" style="308" customWidth="1"/>
    <col min="2554" max="2554" width="10.28515625" style="308" customWidth="1"/>
    <col min="2555" max="2555" width="11.140625" style="308" customWidth="1"/>
    <col min="2556" max="2556" width="10.140625" style="308" customWidth="1"/>
    <col min="2557" max="2557" width="8.85546875" style="308"/>
    <col min="2558" max="2558" width="11.28515625" style="308" customWidth="1"/>
    <col min="2559" max="2561" width="8.85546875" style="308"/>
    <col min="2562" max="2562" width="10.85546875" style="308" customWidth="1"/>
    <col min="2563" max="2802" width="8.85546875" style="308"/>
    <col min="2803" max="2803" width="4.42578125" style="308" customWidth="1"/>
    <col min="2804" max="2804" width="7.5703125" style="308" customWidth="1"/>
    <col min="2805" max="2805" width="8.85546875" style="308"/>
    <col min="2806" max="2806" width="11.85546875" style="308" customWidth="1"/>
    <col min="2807" max="2807" width="8.85546875" style="308"/>
    <col min="2808" max="2808" width="12.28515625" style="308" customWidth="1"/>
    <col min="2809" max="2809" width="9.85546875" style="308" customWidth="1"/>
    <col min="2810" max="2810" width="10.28515625" style="308" customWidth="1"/>
    <col min="2811" max="2811" width="11.140625" style="308" customWidth="1"/>
    <col min="2812" max="2812" width="10.140625" style="308" customWidth="1"/>
    <col min="2813" max="2813" width="8.85546875" style="308"/>
    <col min="2814" max="2814" width="11.28515625" style="308" customWidth="1"/>
    <col min="2815" max="2817" width="8.85546875" style="308"/>
    <col min="2818" max="2818" width="10.85546875" style="308" customWidth="1"/>
    <col min="2819" max="3058" width="8.85546875" style="308"/>
    <col min="3059" max="3059" width="4.42578125" style="308" customWidth="1"/>
    <col min="3060" max="3060" width="7.5703125" style="308" customWidth="1"/>
    <col min="3061" max="3061" width="8.85546875" style="308"/>
    <col min="3062" max="3062" width="11.85546875" style="308" customWidth="1"/>
    <col min="3063" max="3063" width="8.85546875" style="308"/>
    <col min="3064" max="3064" width="12.28515625" style="308" customWidth="1"/>
    <col min="3065" max="3065" width="9.85546875" style="308" customWidth="1"/>
    <col min="3066" max="3066" width="10.28515625" style="308" customWidth="1"/>
    <col min="3067" max="3067" width="11.140625" style="308" customWidth="1"/>
    <col min="3068" max="3068" width="10.140625" style="308" customWidth="1"/>
    <col min="3069" max="3069" width="8.85546875" style="308"/>
    <col min="3070" max="3070" width="11.28515625" style="308" customWidth="1"/>
    <col min="3071" max="3073" width="8.85546875" style="308"/>
    <col min="3074" max="3074" width="10.85546875" style="308" customWidth="1"/>
    <col min="3075" max="3314" width="8.85546875" style="308"/>
    <col min="3315" max="3315" width="4.42578125" style="308" customWidth="1"/>
    <col min="3316" max="3316" width="7.5703125" style="308" customWidth="1"/>
    <col min="3317" max="3317" width="8.85546875" style="308"/>
    <col min="3318" max="3318" width="11.85546875" style="308" customWidth="1"/>
    <col min="3319" max="3319" width="8.85546875" style="308"/>
    <col min="3320" max="3320" width="12.28515625" style="308" customWidth="1"/>
    <col min="3321" max="3321" width="9.85546875" style="308" customWidth="1"/>
    <col min="3322" max="3322" width="10.28515625" style="308" customWidth="1"/>
    <col min="3323" max="3323" width="11.140625" style="308" customWidth="1"/>
    <col min="3324" max="3324" width="10.140625" style="308" customWidth="1"/>
    <col min="3325" max="3325" width="8.85546875" style="308"/>
    <col min="3326" max="3326" width="11.28515625" style="308" customWidth="1"/>
    <col min="3327" max="3329" width="8.85546875" style="308"/>
    <col min="3330" max="3330" width="10.85546875" style="308" customWidth="1"/>
    <col min="3331" max="3570" width="8.85546875" style="308"/>
    <col min="3571" max="3571" width="4.42578125" style="308" customWidth="1"/>
    <col min="3572" max="3572" width="7.5703125" style="308" customWidth="1"/>
    <col min="3573" max="3573" width="8.85546875" style="308"/>
    <col min="3574" max="3574" width="11.85546875" style="308" customWidth="1"/>
    <col min="3575" max="3575" width="8.85546875" style="308"/>
    <col min="3576" max="3576" width="12.28515625" style="308" customWidth="1"/>
    <col min="3577" max="3577" width="9.85546875" style="308" customWidth="1"/>
    <col min="3578" max="3578" width="10.28515625" style="308" customWidth="1"/>
    <col min="3579" max="3579" width="11.140625" style="308" customWidth="1"/>
    <col min="3580" max="3580" width="10.140625" style="308" customWidth="1"/>
    <col min="3581" max="3581" width="8.85546875" style="308"/>
    <col min="3582" max="3582" width="11.28515625" style="308" customWidth="1"/>
    <col min="3583" max="3585" width="8.85546875" style="308"/>
    <col min="3586" max="3586" width="10.85546875" style="308" customWidth="1"/>
    <col min="3587" max="3826" width="8.85546875" style="308"/>
    <col min="3827" max="3827" width="4.42578125" style="308" customWidth="1"/>
    <col min="3828" max="3828" width="7.5703125" style="308" customWidth="1"/>
    <col min="3829" max="3829" width="8.85546875" style="308"/>
    <col min="3830" max="3830" width="11.85546875" style="308" customWidth="1"/>
    <col min="3831" max="3831" width="8.85546875" style="308"/>
    <col min="3832" max="3832" width="12.28515625" style="308" customWidth="1"/>
    <col min="3833" max="3833" width="9.85546875" style="308" customWidth="1"/>
    <col min="3834" max="3834" width="10.28515625" style="308" customWidth="1"/>
    <col min="3835" max="3835" width="11.140625" style="308" customWidth="1"/>
    <col min="3836" max="3836" width="10.140625" style="308" customWidth="1"/>
    <col min="3837" max="3837" width="8.85546875" style="308"/>
    <col min="3838" max="3838" width="11.28515625" style="308" customWidth="1"/>
    <col min="3839" max="3841" width="8.85546875" style="308"/>
    <col min="3842" max="3842" width="10.85546875" style="308" customWidth="1"/>
    <col min="3843" max="4082" width="8.85546875" style="308"/>
    <col min="4083" max="4083" width="4.42578125" style="308" customWidth="1"/>
    <col min="4084" max="4084" width="7.5703125" style="308" customWidth="1"/>
    <col min="4085" max="4085" width="8.85546875" style="308"/>
    <col min="4086" max="4086" width="11.85546875" style="308" customWidth="1"/>
    <col min="4087" max="4087" width="8.85546875" style="308"/>
    <col min="4088" max="4088" width="12.28515625" style="308" customWidth="1"/>
    <col min="4089" max="4089" width="9.85546875" style="308" customWidth="1"/>
    <col min="4090" max="4090" width="10.28515625" style="308" customWidth="1"/>
    <col min="4091" max="4091" width="11.140625" style="308" customWidth="1"/>
    <col min="4092" max="4092" width="10.140625" style="308" customWidth="1"/>
    <col min="4093" max="4093" width="8.85546875" style="308"/>
    <col min="4094" max="4094" width="11.28515625" style="308" customWidth="1"/>
    <col min="4095" max="4097" width="8.85546875" style="308"/>
    <col min="4098" max="4098" width="10.85546875" style="308" customWidth="1"/>
    <col min="4099" max="4338" width="8.85546875" style="308"/>
    <col min="4339" max="4339" width="4.42578125" style="308" customWidth="1"/>
    <col min="4340" max="4340" width="7.5703125" style="308" customWidth="1"/>
    <col min="4341" max="4341" width="8.85546875" style="308"/>
    <col min="4342" max="4342" width="11.85546875" style="308" customWidth="1"/>
    <col min="4343" max="4343" width="8.85546875" style="308"/>
    <col min="4344" max="4344" width="12.28515625" style="308" customWidth="1"/>
    <col min="4345" max="4345" width="9.85546875" style="308" customWidth="1"/>
    <col min="4346" max="4346" width="10.28515625" style="308" customWidth="1"/>
    <col min="4347" max="4347" width="11.140625" style="308" customWidth="1"/>
    <col min="4348" max="4348" width="10.140625" style="308" customWidth="1"/>
    <col min="4349" max="4349" width="8.85546875" style="308"/>
    <col min="4350" max="4350" width="11.28515625" style="308" customWidth="1"/>
    <col min="4351" max="4353" width="8.85546875" style="308"/>
    <col min="4354" max="4354" width="10.85546875" style="308" customWidth="1"/>
    <col min="4355" max="4594" width="8.85546875" style="308"/>
    <col min="4595" max="4595" width="4.42578125" style="308" customWidth="1"/>
    <col min="4596" max="4596" width="7.5703125" style="308" customWidth="1"/>
    <col min="4597" max="4597" width="8.85546875" style="308"/>
    <col min="4598" max="4598" width="11.85546875" style="308" customWidth="1"/>
    <col min="4599" max="4599" width="8.85546875" style="308"/>
    <col min="4600" max="4600" width="12.28515625" style="308" customWidth="1"/>
    <col min="4601" max="4601" width="9.85546875" style="308" customWidth="1"/>
    <col min="4602" max="4602" width="10.28515625" style="308" customWidth="1"/>
    <col min="4603" max="4603" width="11.140625" style="308" customWidth="1"/>
    <col min="4604" max="4604" width="10.140625" style="308" customWidth="1"/>
    <col min="4605" max="4605" width="8.85546875" style="308"/>
    <col min="4606" max="4606" width="11.28515625" style="308" customWidth="1"/>
    <col min="4607" max="4609" width="8.85546875" style="308"/>
    <col min="4610" max="4610" width="10.85546875" style="308" customWidth="1"/>
    <col min="4611" max="4850" width="8.85546875" style="308"/>
    <col min="4851" max="4851" width="4.42578125" style="308" customWidth="1"/>
    <col min="4852" max="4852" width="7.5703125" style="308" customWidth="1"/>
    <col min="4853" max="4853" width="8.85546875" style="308"/>
    <col min="4854" max="4854" width="11.85546875" style="308" customWidth="1"/>
    <col min="4855" max="4855" width="8.85546875" style="308"/>
    <col min="4856" max="4856" width="12.28515625" style="308" customWidth="1"/>
    <col min="4857" max="4857" width="9.85546875" style="308" customWidth="1"/>
    <col min="4858" max="4858" width="10.28515625" style="308" customWidth="1"/>
    <col min="4859" max="4859" width="11.140625" style="308" customWidth="1"/>
    <col min="4860" max="4860" width="10.140625" style="308" customWidth="1"/>
    <col min="4861" max="4861" width="8.85546875" style="308"/>
    <col min="4862" max="4862" width="11.28515625" style="308" customWidth="1"/>
    <col min="4863" max="4865" width="8.85546875" style="308"/>
    <col min="4866" max="4866" width="10.85546875" style="308" customWidth="1"/>
    <col min="4867" max="5106" width="8.85546875" style="308"/>
    <col min="5107" max="5107" width="4.42578125" style="308" customWidth="1"/>
    <col min="5108" max="5108" width="7.5703125" style="308" customWidth="1"/>
    <col min="5109" max="5109" width="8.85546875" style="308"/>
    <col min="5110" max="5110" width="11.85546875" style="308" customWidth="1"/>
    <col min="5111" max="5111" width="8.85546875" style="308"/>
    <col min="5112" max="5112" width="12.28515625" style="308" customWidth="1"/>
    <col min="5113" max="5113" width="9.85546875" style="308" customWidth="1"/>
    <col min="5114" max="5114" width="10.28515625" style="308" customWidth="1"/>
    <col min="5115" max="5115" width="11.140625" style="308" customWidth="1"/>
    <col min="5116" max="5116" width="10.140625" style="308" customWidth="1"/>
    <col min="5117" max="5117" width="8.85546875" style="308"/>
    <col min="5118" max="5118" width="11.28515625" style="308" customWidth="1"/>
    <col min="5119" max="5121" width="8.85546875" style="308"/>
    <col min="5122" max="5122" width="10.85546875" style="308" customWidth="1"/>
    <col min="5123" max="5362" width="8.85546875" style="308"/>
    <col min="5363" max="5363" width="4.42578125" style="308" customWidth="1"/>
    <col min="5364" max="5364" width="7.5703125" style="308" customWidth="1"/>
    <col min="5365" max="5365" width="8.85546875" style="308"/>
    <col min="5366" max="5366" width="11.85546875" style="308" customWidth="1"/>
    <col min="5367" max="5367" width="8.85546875" style="308"/>
    <col min="5368" max="5368" width="12.28515625" style="308" customWidth="1"/>
    <col min="5369" max="5369" width="9.85546875" style="308" customWidth="1"/>
    <col min="5370" max="5370" width="10.28515625" style="308" customWidth="1"/>
    <col min="5371" max="5371" width="11.140625" style="308" customWidth="1"/>
    <col min="5372" max="5372" width="10.140625" style="308" customWidth="1"/>
    <col min="5373" max="5373" width="8.85546875" style="308"/>
    <col min="5374" max="5374" width="11.28515625" style="308" customWidth="1"/>
    <col min="5375" max="5377" width="8.85546875" style="308"/>
    <col min="5378" max="5378" width="10.85546875" style="308" customWidth="1"/>
    <col min="5379" max="5618" width="8.85546875" style="308"/>
    <col min="5619" max="5619" width="4.42578125" style="308" customWidth="1"/>
    <col min="5620" max="5620" width="7.5703125" style="308" customWidth="1"/>
    <col min="5621" max="5621" width="8.85546875" style="308"/>
    <col min="5622" max="5622" width="11.85546875" style="308" customWidth="1"/>
    <col min="5623" max="5623" width="8.85546875" style="308"/>
    <col min="5624" max="5624" width="12.28515625" style="308" customWidth="1"/>
    <col min="5625" max="5625" width="9.85546875" style="308" customWidth="1"/>
    <col min="5626" max="5626" width="10.28515625" style="308" customWidth="1"/>
    <col min="5627" max="5627" width="11.140625" style="308" customWidth="1"/>
    <col min="5628" max="5628" width="10.140625" style="308" customWidth="1"/>
    <col min="5629" max="5629" width="8.85546875" style="308"/>
    <col min="5630" max="5630" width="11.28515625" style="308" customWidth="1"/>
    <col min="5631" max="5633" width="8.85546875" style="308"/>
    <col min="5634" max="5634" width="10.85546875" style="308" customWidth="1"/>
    <col min="5635" max="5874" width="8.85546875" style="308"/>
    <col min="5875" max="5875" width="4.42578125" style="308" customWidth="1"/>
    <col min="5876" max="5876" width="7.5703125" style="308" customWidth="1"/>
    <col min="5877" max="5877" width="8.85546875" style="308"/>
    <col min="5878" max="5878" width="11.85546875" style="308" customWidth="1"/>
    <col min="5879" max="5879" width="8.85546875" style="308"/>
    <col min="5880" max="5880" width="12.28515625" style="308" customWidth="1"/>
    <col min="5881" max="5881" width="9.85546875" style="308" customWidth="1"/>
    <col min="5882" max="5882" width="10.28515625" style="308" customWidth="1"/>
    <col min="5883" max="5883" width="11.140625" style="308" customWidth="1"/>
    <col min="5884" max="5884" width="10.140625" style="308" customWidth="1"/>
    <col min="5885" max="5885" width="8.85546875" style="308"/>
    <col min="5886" max="5886" width="11.28515625" style="308" customWidth="1"/>
    <col min="5887" max="5889" width="8.85546875" style="308"/>
    <col min="5890" max="5890" width="10.85546875" style="308" customWidth="1"/>
    <col min="5891" max="6130" width="8.85546875" style="308"/>
    <col min="6131" max="6131" width="4.42578125" style="308" customWidth="1"/>
    <col min="6132" max="6132" width="7.5703125" style="308" customWidth="1"/>
    <col min="6133" max="6133" width="8.85546875" style="308"/>
    <col min="6134" max="6134" width="11.85546875" style="308" customWidth="1"/>
    <col min="6135" max="6135" width="8.85546875" style="308"/>
    <col min="6136" max="6136" width="12.28515625" style="308" customWidth="1"/>
    <col min="6137" max="6137" width="9.85546875" style="308" customWidth="1"/>
    <col min="6138" max="6138" width="10.28515625" style="308" customWidth="1"/>
    <col min="6139" max="6139" width="11.140625" style="308" customWidth="1"/>
    <col min="6140" max="6140" width="10.140625" style="308" customWidth="1"/>
    <col min="6141" max="6141" width="8.85546875" style="308"/>
    <col min="6142" max="6142" width="11.28515625" style="308" customWidth="1"/>
    <col min="6143" max="6145" width="8.85546875" style="308"/>
    <col min="6146" max="6146" width="10.85546875" style="308" customWidth="1"/>
    <col min="6147" max="6386" width="8.85546875" style="308"/>
    <col min="6387" max="6387" width="4.42578125" style="308" customWidth="1"/>
    <col min="6388" max="6388" width="7.5703125" style="308" customWidth="1"/>
    <col min="6389" max="6389" width="8.85546875" style="308"/>
    <col min="6390" max="6390" width="11.85546875" style="308" customWidth="1"/>
    <col min="6391" max="6391" width="8.85546875" style="308"/>
    <col min="6392" max="6392" width="12.28515625" style="308" customWidth="1"/>
    <col min="6393" max="6393" width="9.85546875" style="308" customWidth="1"/>
    <col min="6394" max="6394" width="10.28515625" style="308" customWidth="1"/>
    <col min="6395" max="6395" width="11.140625" style="308" customWidth="1"/>
    <col min="6396" max="6396" width="10.140625" style="308" customWidth="1"/>
    <col min="6397" max="6397" width="8.85546875" style="308"/>
    <col min="6398" max="6398" width="11.28515625" style="308" customWidth="1"/>
    <col min="6399" max="6401" width="8.85546875" style="308"/>
    <col min="6402" max="6402" width="10.85546875" style="308" customWidth="1"/>
    <col min="6403" max="6642" width="8.85546875" style="308"/>
    <col min="6643" max="6643" width="4.42578125" style="308" customWidth="1"/>
    <col min="6644" max="6644" width="7.5703125" style="308" customWidth="1"/>
    <col min="6645" max="6645" width="8.85546875" style="308"/>
    <col min="6646" max="6646" width="11.85546875" style="308" customWidth="1"/>
    <col min="6647" max="6647" width="8.85546875" style="308"/>
    <col min="6648" max="6648" width="12.28515625" style="308" customWidth="1"/>
    <col min="6649" max="6649" width="9.85546875" style="308" customWidth="1"/>
    <col min="6650" max="6650" width="10.28515625" style="308" customWidth="1"/>
    <col min="6651" max="6651" width="11.140625" style="308" customWidth="1"/>
    <col min="6652" max="6652" width="10.140625" style="308" customWidth="1"/>
    <col min="6653" max="6653" width="8.85546875" style="308"/>
    <col min="6654" max="6654" width="11.28515625" style="308" customWidth="1"/>
    <col min="6655" max="6657" width="8.85546875" style="308"/>
    <col min="6658" max="6658" width="10.85546875" style="308" customWidth="1"/>
    <col min="6659" max="6898" width="8.85546875" style="308"/>
    <col min="6899" max="6899" width="4.42578125" style="308" customWidth="1"/>
    <col min="6900" max="6900" width="7.5703125" style="308" customWidth="1"/>
    <col min="6901" max="6901" width="8.85546875" style="308"/>
    <col min="6902" max="6902" width="11.85546875" style="308" customWidth="1"/>
    <col min="6903" max="6903" width="8.85546875" style="308"/>
    <col min="6904" max="6904" width="12.28515625" style="308" customWidth="1"/>
    <col min="6905" max="6905" width="9.85546875" style="308" customWidth="1"/>
    <col min="6906" max="6906" width="10.28515625" style="308" customWidth="1"/>
    <col min="6907" max="6907" width="11.140625" style="308" customWidth="1"/>
    <col min="6908" max="6908" width="10.140625" style="308" customWidth="1"/>
    <col min="6909" max="6909" width="8.85546875" style="308"/>
    <col min="6910" max="6910" width="11.28515625" style="308" customWidth="1"/>
    <col min="6911" max="6913" width="8.85546875" style="308"/>
    <col min="6914" max="6914" width="10.85546875" style="308" customWidth="1"/>
    <col min="6915" max="7154" width="8.85546875" style="308"/>
    <col min="7155" max="7155" width="4.42578125" style="308" customWidth="1"/>
    <col min="7156" max="7156" width="7.5703125" style="308" customWidth="1"/>
    <col min="7157" max="7157" width="8.85546875" style="308"/>
    <col min="7158" max="7158" width="11.85546875" style="308" customWidth="1"/>
    <col min="7159" max="7159" width="8.85546875" style="308"/>
    <col min="7160" max="7160" width="12.28515625" style="308" customWidth="1"/>
    <col min="7161" max="7161" width="9.85546875" style="308" customWidth="1"/>
    <col min="7162" max="7162" width="10.28515625" style="308" customWidth="1"/>
    <col min="7163" max="7163" width="11.140625" style="308" customWidth="1"/>
    <col min="7164" max="7164" width="10.140625" style="308" customWidth="1"/>
    <col min="7165" max="7165" width="8.85546875" style="308"/>
    <col min="7166" max="7166" width="11.28515625" style="308" customWidth="1"/>
    <col min="7167" max="7169" width="8.85546875" style="308"/>
    <col min="7170" max="7170" width="10.85546875" style="308" customWidth="1"/>
    <col min="7171" max="7410" width="8.85546875" style="308"/>
    <col min="7411" max="7411" width="4.42578125" style="308" customWidth="1"/>
    <col min="7412" max="7412" width="7.5703125" style="308" customWidth="1"/>
    <col min="7413" max="7413" width="8.85546875" style="308"/>
    <col min="7414" max="7414" width="11.85546875" style="308" customWidth="1"/>
    <col min="7415" max="7415" width="8.85546875" style="308"/>
    <col min="7416" max="7416" width="12.28515625" style="308" customWidth="1"/>
    <col min="7417" max="7417" width="9.85546875" style="308" customWidth="1"/>
    <col min="7418" max="7418" width="10.28515625" style="308" customWidth="1"/>
    <col min="7419" max="7419" width="11.140625" style="308" customWidth="1"/>
    <col min="7420" max="7420" width="10.140625" style="308" customWidth="1"/>
    <col min="7421" max="7421" width="8.85546875" style="308"/>
    <col min="7422" max="7422" width="11.28515625" style="308" customWidth="1"/>
    <col min="7423" max="7425" width="8.85546875" style="308"/>
    <col min="7426" max="7426" width="10.85546875" style="308" customWidth="1"/>
    <col min="7427" max="7666" width="8.85546875" style="308"/>
    <col min="7667" max="7667" width="4.42578125" style="308" customWidth="1"/>
    <col min="7668" max="7668" width="7.5703125" style="308" customWidth="1"/>
    <col min="7669" max="7669" width="8.85546875" style="308"/>
    <col min="7670" max="7670" width="11.85546875" style="308" customWidth="1"/>
    <col min="7671" max="7671" width="8.85546875" style="308"/>
    <col min="7672" max="7672" width="12.28515625" style="308" customWidth="1"/>
    <col min="7673" max="7673" width="9.85546875" style="308" customWidth="1"/>
    <col min="7674" max="7674" width="10.28515625" style="308" customWidth="1"/>
    <col min="7675" max="7675" width="11.140625" style="308" customWidth="1"/>
    <col min="7676" max="7676" width="10.140625" style="308" customWidth="1"/>
    <col min="7677" max="7677" width="8.85546875" style="308"/>
    <col min="7678" max="7678" width="11.28515625" style="308" customWidth="1"/>
    <col min="7679" max="7681" width="8.85546875" style="308"/>
    <col min="7682" max="7682" width="10.85546875" style="308" customWidth="1"/>
    <col min="7683" max="7922" width="8.85546875" style="308"/>
    <col min="7923" max="7923" width="4.42578125" style="308" customWidth="1"/>
    <col min="7924" max="7924" width="7.5703125" style="308" customWidth="1"/>
    <col min="7925" max="7925" width="8.85546875" style="308"/>
    <col min="7926" max="7926" width="11.85546875" style="308" customWidth="1"/>
    <col min="7927" max="7927" width="8.85546875" style="308"/>
    <col min="7928" max="7928" width="12.28515625" style="308" customWidth="1"/>
    <col min="7929" max="7929" width="9.85546875" style="308" customWidth="1"/>
    <col min="7930" max="7930" width="10.28515625" style="308" customWidth="1"/>
    <col min="7931" max="7931" width="11.140625" style="308" customWidth="1"/>
    <col min="7932" max="7932" width="10.140625" style="308" customWidth="1"/>
    <col min="7933" max="7933" width="8.85546875" style="308"/>
    <col min="7934" max="7934" width="11.28515625" style="308" customWidth="1"/>
    <col min="7935" max="7937" width="8.85546875" style="308"/>
    <col min="7938" max="7938" width="10.85546875" style="308" customWidth="1"/>
    <col min="7939" max="8178" width="8.85546875" style="308"/>
    <col min="8179" max="8179" width="4.42578125" style="308" customWidth="1"/>
    <col min="8180" max="8180" width="7.5703125" style="308" customWidth="1"/>
    <col min="8181" max="8181" width="8.85546875" style="308"/>
    <col min="8182" max="8182" width="11.85546875" style="308" customWidth="1"/>
    <col min="8183" max="8183" width="8.85546875" style="308"/>
    <col min="8184" max="8184" width="12.28515625" style="308" customWidth="1"/>
    <col min="8185" max="8185" width="9.85546875" style="308" customWidth="1"/>
    <col min="8186" max="8186" width="10.28515625" style="308" customWidth="1"/>
    <col min="8187" max="8187" width="11.140625" style="308" customWidth="1"/>
    <col min="8188" max="8188" width="10.140625" style="308" customWidth="1"/>
    <col min="8189" max="8189" width="8.85546875" style="308"/>
    <col min="8190" max="8190" width="11.28515625" style="308" customWidth="1"/>
    <col min="8191" max="8193" width="8.85546875" style="308"/>
    <col min="8194" max="8194" width="10.85546875" style="308" customWidth="1"/>
    <col min="8195" max="8434" width="8.85546875" style="308"/>
    <col min="8435" max="8435" width="4.42578125" style="308" customWidth="1"/>
    <col min="8436" max="8436" width="7.5703125" style="308" customWidth="1"/>
    <col min="8437" max="8437" width="8.85546875" style="308"/>
    <col min="8438" max="8438" width="11.85546875" style="308" customWidth="1"/>
    <col min="8439" max="8439" width="8.85546875" style="308"/>
    <col min="8440" max="8440" width="12.28515625" style="308" customWidth="1"/>
    <col min="8441" max="8441" width="9.85546875" style="308" customWidth="1"/>
    <col min="8442" max="8442" width="10.28515625" style="308" customWidth="1"/>
    <col min="8443" max="8443" width="11.140625" style="308" customWidth="1"/>
    <col min="8444" max="8444" width="10.140625" style="308" customWidth="1"/>
    <col min="8445" max="8445" width="8.85546875" style="308"/>
    <col min="8446" max="8446" width="11.28515625" style="308" customWidth="1"/>
    <col min="8447" max="8449" width="8.85546875" style="308"/>
    <col min="8450" max="8450" width="10.85546875" style="308" customWidth="1"/>
    <col min="8451" max="8690" width="8.85546875" style="308"/>
    <col min="8691" max="8691" width="4.42578125" style="308" customWidth="1"/>
    <col min="8692" max="8692" width="7.5703125" style="308" customWidth="1"/>
    <col min="8693" max="8693" width="8.85546875" style="308"/>
    <col min="8694" max="8694" width="11.85546875" style="308" customWidth="1"/>
    <col min="8695" max="8695" width="8.85546875" style="308"/>
    <col min="8696" max="8696" width="12.28515625" style="308" customWidth="1"/>
    <col min="8697" max="8697" width="9.85546875" style="308" customWidth="1"/>
    <col min="8698" max="8698" width="10.28515625" style="308" customWidth="1"/>
    <col min="8699" max="8699" width="11.140625" style="308" customWidth="1"/>
    <col min="8700" max="8700" width="10.140625" style="308" customWidth="1"/>
    <col min="8701" max="8701" width="8.85546875" style="308"/>
    <col min="8702" max="8702" width="11.28515625" style="308" customWidth="1"/>
    <col min="8703" max="8705" width="8.85546875" style="308"/>
    <col min="8706" max="8706" width="10.85546875" style="308" customWidth="1"/>
    <col min="8707" max="8946" width="8.85546875" style="308"/>
    <col min="8947" max="8947" width="4.42578125" style="308" customWidth="1"/>
    <col min="8948" max="8948" width="7.5703125" style="308" customWidth="1"/>
    <col min="8949" max="8949" width="8.85546875" style="308"/>
    <col min="8950" max="8950" width="11.85546875" style="308" customWidth="1"/>
    <col min="8951" max="8951" width="8.85546875" style="308"/>
    <col min="8952" max="8952" width="12.28515625" style="308" customWidth="1"/>
    <col min="8953" max="8953" width="9.85546875" style="308" customWidth="1"/>
    <col min="8954" max="8954" width="10.28515625" style="308" customWidth="1"/>
    <col min="8955" max="8955" width="11.140625" style="308" customWidth="1"/>
    <col min="8956" max="8956" width="10.140625" style="308" customWidth="1"/>
    <col min="8957" max="8957" width="8.85546875" style="308"/>
    <col min="8958" max="8958" width="11.28515625" style="308" customWidth="1"/>
    <col min="8959" max="8961" width="8.85546875" style="308"/>
    <col min="8962" max="8962" width="10.85546875" style="308" customWidth="1"/>
    <col min="8963" max="9202" width="8.85546875" style="308"/>
    <col min="9203" max="9203" width="4.42578125" style="308" customWidth="1"/>
    <col min="9204" max="9204" width="7.5703125" style="308" customWidth="1"/>
    <col min="9205" max="9205" width="8.85546875" style="308"/>
    <col min="9206" max="9206" width="11.85546875" style="308" customWidth="1"/>
    <col min="9207" max="9207" width="8.85546875" style="308"/>
    <col min="9208" max="9208" width="12.28515625" style="308" customWidth="1"/>
    <col min="9209" max="9209" width="9.85546875" style="308" customWidth="1"/>
    <col min="9210" max="9210" width="10.28515625" style="308" customWidth="1"/>
    <col min="9211" max="9211" width="11.140625" style="308" customWidth="1"/>
    <col min="9212" max="9212" width="10.140625" style="308" customWidth="1"/>
    <col min="9213" max="9213" width="8.85546875" style="308"/>
    <col min="9214" max="9214" width="11.28515625" style="308" customWidth="1"/>
    <col min="9215" max="9217" width="8.85546875" style="308"/>
    <col min="9218" max="9218" width="10.85546875" style="308" customWidth="1"/>
    <col min="9219" max="9458" width="8.85546875" style="308"/>
    <col min="9459" max="9459" width="4.42578125" style="308" customWidth="1"/>
    <col min="9460" max="9460" width="7.5703125" style="308" customWidth="1"/>
    <col min="9461" max="9461" width="8.85546875" style="308"/>
    <col min="9462" max="9462" width="11.85546875" style="308" customWidth="1"/>
    <col min="9463" max="9463" width="8.85546875" style="308"/>
    <col min="9464" max="9464" width="12.28515625" style="308" customWidth="1"/>
    <col min="9465" max="9465" width="9.85546875" style="308" customWidth="1"/>
    <col min="9466" max="9466" width="10.28515625" style="308" customWidth="1"/>
    <col min="9467" max="9467" width="11.140625" style="308" customWidth="1"/>
    <col min="9468" max="9468" width="10.140625" style="308" customWidth="1"/>
    <col min="9469" max="9469" width="8.85546875" style="308"/>
    <col min="9470" max="9470" width="11.28515625" style="308" customWidth="1"/>
    <col min="9471" max="9473" width="8.85546875" style="308"/>
    <col min="9474" max="9474" width="10.85546875" style="308" customWidth="1"/>
    <col min="9475" max="9714" width="8.85546875" style="308"/>
    <col min="9715" max="9715" width="4.42578125" style="308" customWidth="1"/>
    <col min="9716" max="9716" width="7.5703125" style="308" customWidth="1"/>
    <col min="9717" max="9717" width="8.85546875" style="308"/>
    <col min="9718" max="9718" width="11.85546875" style="308" customWidth="1"/>
    <col min="9719" max="9719" width="8.85546875" style="308"/>
    <col min="9720" max="9720" width="12.28515625" style="308" customWidth="1"/>
    <col min="9721" max="9721" width="9.85546875" style="308" customWidth="1"/>
    <col min="9722" max="9722" width="10.28515625" style="308" customWidth="1"/>
    <col min="9723" max="9723" width="11.140625" style="308" customWidth="1"/>
    <col min="9724" max="9724" width="10.140625" style="308" customWidth="1"/>
    <col min="9725" max="9725" width="8.85546875" style="308"/>
    <col min="9726" max="9726" width="11.28515625" style="308" customWidth="1"/>
    <col min="9727" max="9729" width="8.85546875" style="308"/>
    <col min="9730" max="9730" width="10.85546875" style="308" customWidth="1"/>
    <col min="9731" max="9970" width="8.85546875" style="308"/>
    <col min="9971" max="9971" width="4.42578125" style="308" customWidth="1"/>
    <col min="9972" max="9972" width="7.5703125" style="308" customWidth="1"/>
    <col min="9973" max="9973" width="8.85546875" style="308"/>
    <col min="9974" max="9974" width="11.85546875" style="308" customWidth="1"/>
    <col min="9975" max="9975" width="8.85546875" style="308"/>
    <col min="9976" max="9976" width="12.28515625" style="308" customWidth="1"/>
    <col min="9977" max="9977" width="9.85546875" style="308" customWidth="1"/>
    <col min="9978" max="9978" width="10.28515625" style="308" customWidth="1"/>
    <col min="9979" max="9979" width="11.140625" style="308" customWidth="1"/>
    <col min="9980" max="9980" width="10.140625" style="308" customWidth="1"/>
    <col min="9981" max="9981" width="8.85546875" style="308"/>
    <col min="9982" max="9982" width="11.28515625" style="308" customWidth="1"/>
    <col min="9983" max="9985" width="8.85546875" style="308"/>
    <col min="9986" max="9986" width="10.85546875" style="308" customWidth="1"/>
    <col min="9987" max="10226" width="8.85546875" style="308"/>
    <col min="10227" max="10227" width="4.42578125" style="308" customWidth="1"/>
    <col min="10228" max="10228" width="7.5703125" style="308" customWidth="1"/>
    <col min="10229" max="10229" width="8.85546875" style="308"/>
    <col min="10230" max="10230" width="11.85546875" style="308" customWidth="1"/>
    <col min="10231" max="10231" width="8.85546875" style="308"/>
    <col min="10232" max="10232" width="12.28515625" style="308" customWidth="1"/>
    <col min="10233" max="10233" width="9.85546875" style="308" customWidth="1"/>
    <col min="10234" max="10234" width="10.28515625" style="308" customWidth="1"/>
    <col min="10235" max="10235" width="11.140625" style="308" customWidth="1"/>
    <col min="10236" max="10236" width="10.140625" style="308" customWidth="1"/>
    <col min="10237" max="10237" width="8.85546875" style="308"/>
    <col min="10238" max="10238" width="11.28515625" style="308" customWidth="1"/>
    <col min="10239" max="10241" width="8.85546875" style="308"/>
    <col min="10242" max="10242" width="10.85546875" style="308" customWidth="1"/>
    <col min="10243" max="10482" width="8.85546875" style="308"/>
    <col min="10483" max="10483" width="4.42578125" style="308" customWidth="1"/>
    <col min="10484" max="10484" width="7.5703125" style="308" customWidth="1"/>
    <col min="10485" max="10485" width="8.85546875" style="308"/>
    <col min="10486" max="10486" width="11.85546875" style="308" customWidth="1"/>
    <col min="10487" max="10487" width="8.85546875" style="308"/>
    <col min="10488" max="10488" width="12.28515625" style="308" customWidth="1"/>
    <col min="10489" max="10489" width="9.85546875" style="308" customWidth="1"/>
    <col min="10490" max="10490" width="10.28515625" style="308" customWidth="1"/>
    <col min="10491" max="10491" width="11.140625" style="308" customWidth="1"/>
    <col min="10492" max="10492" width="10.140625" style="308" customWidth="1"/>
    <col min="10493" max="10493" width="8.85546875" style="308"/>
    <col min="10494" max="10494" width="11.28515625" style="308" customWidth="1"/>
    <col min="10495" max="10497" width="8.85546875" style="308"/>
    <col min="10498" max="10498" width="10.85546875" style="308" customWidth="1"/>
    <col min="10499" max="10738" width="8.85546875" style="308"/>
    <col min="10739" max="10739" width="4.42578125" style="308" customWidth="1"/>
    <col min="10740" max="10740" width="7.5703125" style="308" customWidth="1"/>
    <col min="10741" max="10741" width="8.85546875" style="308"/>
    <col min="10742" max="10742" width="11.85546875" style="308" customWidth="1"/>
    <col min="10743" max="10743" width="8.85546875" style="308"/>
    <col min="10744" max="10744" width="12.28515625" style="308" customWidth="1"/>
    <col min="10745" max="10745" width="9.85546875" style="308" customWidth="1"/>
    <col min="10746" max="10746" width="10.28515625" style="308" customWidth="1"/>
    <col min="10747" max="10747" width="11.140625" style="308" customWidth="1"/>
    <col min="10748" max="10748" width="10.140625" style="308" customWidth="1"/>
    <col min="10749" max="10749" width="8.85546875" style="308"/>
    <col min="10750" max="10750" width="11.28515625" style="308" customWidth="1"/>
    <col min="10751" max="10753" width="8.85546875" style="308"/>
    <col min="10754" max="10754" width="10.85546875" style="308" customWidth="1"/>
    <col min="10755" max="10994" width="8.85546875" style="308"/>
    <col min="10995" max="10995" width="4.42578125" style="308" customWidth="1"/>
    <col min="10996" max="10996" width="7.5703125" style="308" customWidth="1"/>
    <col min="10997" max="10997" width="8.85546875" style="308"/>
    <col min="10998" max="10998" width="11.85546875" style="308" customWidth="1"/>
    <col min="10999" max="10999" width="8.85546875" style="308"/>
    <col min="11000" max="11000" width="12.28515625" style="308" customWidth="1"/>
    <col min="11001" max="11001" width="9.85546875" style="308" customWidth="1"/>
    <col min="11002" max="11002" width="10.28515625" style="308" customWidth="1"/>
    <col min="11003" max="11003" width="11.140625" style="308" customWidth="1"/>
    <col min="11004" max="11004" width="10.140625" style="308" customWidth="1"/>
    <col min="11005" max="11005" width="8.85546875" style="308"/>
    <col min="11006" max="11006" width="11.28515625" style="308" customWidth="1"/>
    <col min="11007" max="11009" width="8.85546875" style="308"/>
    <col min="11010" max="11010" width="10.85546875" style="308" customWidth="1"/>
    <col min="11011" max="11250" width="8.85546875" style="308"/>
    <col min="11251" max="11251" width="4.42578125" style="308" customWidth="1"/>
    <col min="11252" max="11252" width="7.5703125" style="308" customWidth="1"/>
    <col min="11253" max="11253" width="8.85546875" style="308"/>
    <col min="11254" max="11254" width="11.85546875" style="308" customWidth="1"/>
    <col min="11255" max="11255" width="8.85546875" style="308"/>
    <col min="11256" max="11256" width="12.28515625" style="308" customWidth="1"/>
    <col min="11257" max="11257" width="9.85546875" style="308" customWidth="1"/>
    <col min="11258" max="11258" width="10.28515625" style="308" customWidth="1"/>
    <col min="11259" max="11259" width="11.140625" style="308" customWidth="1"/>
    <col min="11260" max="11260" width="10.140625" style="308" customWidth="1"/>
    <col min="11261" max="11261" width="8.85546875" style="308"/>
    <col min="11262" max="11262" width="11.28515625" style="308" customWidth="1"/>
    <col min="11263" max="11265" width="8.85546875" style="308"/>
    <col min="11266" max="11266" width="10.85546875" style="308" customWidth="1"/>
    <col min="11267" max="11506" width="8.85546875" style="308"/>
    <col min="11507" max="11507" width="4.42578125" style="308" customWidth="1"/>
    <col min="11508" max="11508" width="7.5703125" style="308" customWidth="1"/>
    <col min="11509" max="11509" width="8.85546875" style="308"/>
    <col min="11510" max="11510" width="11.85546875" style="308" customWidth="1"/>
    <col min="11511" max="11511" width="8.85546875" style="308"/>
    <col min="11512" max="11512" width="12.28515625" style="308" customWidth="1"/>
    <col min="11513" max="11513" width="9.85546875" style="308" customWidth="1"/>
    <col min="11514" max="11514" width="10.28515625" style="308" customWidth="1"/>
    <col min="11515" max="11515" width="11.140625" style="308" customWidth="1"/>
    <col min="11516" max="11516" width="10.140625" style="308" customWidth="1"/>
    <col min="11517" max="11517" width="8.85546875" style="308"/>
    <col min="11518" max="11518" width="11.28515625" style="308" customWidth="1"/>
    <col min="11519" max="11521" width="8.85546875" style="308"/>
    <col min="11522" max="11522" width="10.85546875" style="308" customWidth="1"/>
    <col min="11523" max="11762" width="8.85546875" style="308"/>
    <col min="11763" max="11763" width="4.42578125" style="308" customWidth="1"/>
    <col min="11764" max="11764" width="7.5703125" style="308" customWidth="1"/>
    <col min="11765" max="11765" width="8.85546875" style="308"/>
    <col min="11766" max="11766" width="11.85546875" style="308" customWidth="1"/>
    <col min="11767" max="11767" width="8.85546875" style="308"/>
    <col min="11768" max="11768" width="12.28515625" style="308" customWidth="1"/>
    <col min="11769" max="11769" width="9.85546875" style="308" customWidth="1"/>
    <col min="11770" max="11770" width="10.28515625" style="308" customWidth="1"/>
    <col min="11771" max="11771" width="11.140625" style="308" customWidth="1"/>
    <col min="11772" max="11772" width="10.140625" style="308" customWidth="1"/>
    <col min="11773" max="11773" width="8.85546875" style="308"/>
    <col min="11774" max="11774" width="11.28515625" style="308" customWidth="1"/>
    <col min="11775" max="11777" width="8.85546875" style="308"/>
    <col min="11778" max="11778" width="10.85546875" style="308" customWidth="1"/>
    <col min="11779" max="12018" width="8.85546875" style="308"/>
    <col min="12019" max="12019" width="4.42578125" style="308" customWidth="1"/>
    <col min="12020" max="12020" width="7.5703125" style="308" customWidth="1"/>
    <col min="12021" max="12021" width="8.85546875" style="308"/>
    <col min="12022" max="12022" width="11.85546875" style="308" customWidth="1"/>
    <col min="12023" max="12023" width="8.85546875" style="308"/>
    <col min="12024" max="12024" width="12.28515625" style="308" customWidth="1"/>
    <col min="12025" max="12025" width="9.85546875" style="308" customWidth="1"/>
    <col min="12026" max="12026" width="10.28515625" style="308" customWidth="1"/>
    <col min="12027" max="12027" width="11.140625" style="308" customWidth="1"/>
    <col min="12028" max="12028" width="10.140625" style="308" customWidth="1"/>
    <col min="12029" max="12029" width="8.85546875" style="308"/>
    <col min="12030" max="12030" width="11.28515625" style="308" customWidth="1"/>
    <col min="12031" max="12033" width="8.85546875" style="308"/>
    <col min="12034" max="12034" width="10.85546875" style="308" customWidth="1"/>
    <col min="12035" max="12274" width="8.85546875" style="308"/>
    <col min="12275" max="12275" width="4.42578125" style="308" customWidth="1"/>
    <col min="12276" max="12276" width="7.5703125" style="308" customWidth="1"/>
    <col min="12277" max="12277" width="8.85546875" style="308"/>
    <col min="12278" max="12278" width="11.85546875" style="308" customWidth="1"/>
    <col min="12279" max="12279" width="8.85546875" style="308"/>
    <col min="12280" max="12280" width="12.28515625" style="308" customWidth="1"/>
    <col min="12281" max="12281" width="9.85546875" style="308" customWidth="1"/>
    <col min="12282" max="12282" width="10.28515625" style="308" customWidth="1"/>
    <col min="12283" max="12283" width="11.140625" style="308" customWidth="1"/>
    <col min="12284" max="12284" width="10.140625" style="308" customWidth="1"/>
    <col min="12285" max="12285" width="8.85546875" style="308"/>
    <col min="12286" max="12286" width="11.28515625" style="308" customWidth="1"/>
    <col min="12287" max="12289" width="8.85546875" style="308"/>
    <col min="12290" max="12290" width="10.85546875" style="308" customWidth="1"/>
    <col min="12291" max="12530" width="8.85546875" style="308"/>
    <col min="12531" max="12531" width="4.42578125" style="308" customWidth="1"/>
    <col min="12532" max="12532" width="7.5703125" style="308" customWidth="1"/>
    <col min="12533" max="12533" width="8.85546875" style="308"/>
    <col min="12534" max="12534" width="11.85546875" style="308" customWidth="1"/>
    <col min="12535" max="12535" width="8.85546875" style="308"/>
    <col min="12536" max="12536" width="12.28515625" style="308" customWidth="1"/>
    <col min="12537" max="12537" width="9.85546875" style="308" customWidth="1"/>
    <col min="12538" max="12538" width="10.28515625" style="308" customWidth="1"/>
    <col min="12539" max="12539" width="11.140625" style="308" customWidth="1"/>
    <col min="12540" max="12540" width="10.140625" style="308" customWidth="1"/>
    <col min="12541" max="12541" width="8.85546875" style="308"/>
    <col min="12542" max="12542" width="11.28515625" style="308" customWidth="1"/>
    <col min="12543" max="12545" width="8.85546875" style="308"/>
    <col min="12546" max="12546" width="10.85546875" style="308" customWidth="1"/>
    <col min="12547" max="12786" width="8.85546875" style="308"/>
    <col min="12787" max="12787" width="4.42578125" style="308" customWidth="1"/>
    <col min="12788" max="12788" width="7.5703125" style="308" customWidth="1"/>
    <col min="12789" max="12789" width="8.85546875" style="308"/>
    <col min="12790" max="12790" width="11.85546875" style="308" customWidth="1"/>
    <col min="12791" max="12791" width="8.85546875" style="308"/>
    <col min="12792" max="12792" width="12.28515625" style="308" customWidth="1"/>
    <col min="12793" max="12793" width="9.85546875" style="308" customWidth="1"/>
    <col min="12794" max="12794" width="10.28515625" style="308" customWidth="1"/>
    <col min="12795" max="12795" width="11.140625" style="308" customWidth="1"/>
    <col min="12796" max="12796" width="10.140625" style="308" customWidth="1"/>
    <col min="12797" max="12797" width="8.85546875" style="308"/>
    <col min="12798" max="12798" width="11.28515625" style="308" customWidth="1"/>
    <col min="12799" max="12801" width="8.85546875" style="308"/>
    <col min="12802" max="12802" width="10.85546875" style="308" customWidth="1"/>
    <col min="12803" max="13042" width="8.85546875" style="308"/>
    <col min="13043" max="13043" width="4.42578125" style="308" customWidth="1"/>
    <col min="13044" max="13044" width="7.5703125" style="308" customWidth="1"/>
    <col min="13045" max="13045" width="8.85546875" style="308"/>
    <col min="13046" max="13046" width="11.85546875" style="308" customWidth="1"/>
    <col min="13047" max="13047" width="8.85546875" style="308"/>
    <col min="13048" max="13048" width="12.28515625" style="308" customWidth="1"/>
    <col min="13049" max="13049" width="9.85546875" style="308" customWidth="1"/>
    <col min="13050" max="13050" width="10.28515625" style="308" customWidth="1"/>
    <col min="13051" max="13051" width="11.140625" style="308" customWidth="1"/>
    <col min="13052" max="13052" width="10.140625" style="308" customWidth="1"/>
    <col min="13053" max="13053" width="8.85546875" style="308"/>
    <col min="13054" max="13054" width="11.28515625" style="308" customWidth="1"/>
    <col min="13055" max="13057" width="8.85546875" style="308"/>
    <col min="13058" max="13058" width="10.85546875" style="308" customWidth="1"/>
    <col min="13059" max="13298" width="8.85546875" style="308"/>
    <col min="13299" max="13299" width="4.42578125" style="308" customWidth="1"/>
    <col min="13300" max="13300" width="7.5703125" style="308" customWidth="1"/>
    <col min="13301" max="13301" width="8.85546875" style="308"/>
    <col min="13302" max="13302" width="11.85546875" style="308" customWidth="1"/>
    <col min="13303" max="13303" width="8.85546875" style="308"/>
    <col min="13304" max="13304" width="12.28515625" style="308" customWidth="1"/>
    <col min="13305" max="13305" width="9.85546875" style="308" customWidth="1"/>
    <col min="13306" max="13306" width="10.28515625" style="308" customWidth="1"/>
    <col min="13307" max="13307" width="11.140625" style="308" customWidth="1"/>
    <col min="13308" max="13308" width="10.140625" style="308" customWidth="1"/>
    <col min="13309" max="13309" width="8.85546875" style="308"/>
    <col min="13310" max="13310" width="11.28515625" style="308" customWidth="1"/>
    <col min="13311" max="13313" width="8.85546875" style="308"/>
    <col min="13314" max="13314" width="10.85546875" style="308" customWidth="1"/>
    <col min="13315" max="13554" width="8.85546875" style="308"/>
    <col min="13555" max="13555" width="4.42578125" style="308" customWidth="1"/>
    <col min="13556" max="13556" width="7.5703125" style="308" customWidth="1"/>
    <col min="13557" max="13557" width="8.85546875" style="308"/>
    <col min="13558" max="13558" width="11.85546875" style="308" customWidth="1"/>
    <col min="13559" max="13559" width="8.85546875" style="308"/>
    <col min="13560" max="13560" width="12.28515625" style="308" customWidth="1"/>
    <col min="13561" max="13561" width="9.85546875" style="308" customWidth="1"/>
    <col min="13562" max="13562" width="10.28515625" style="308" customWidth="1"/>
    <col min="13563" max="13563" width="11.140625" style="308" customWidth="1"/>
    <col min="13564" max="13564" width="10.140625" style="308" customWidth="1"/>
    <col min="13565" max="13565" width="8.85546875" style="308"/>
    <col min="13566" max="13566" width="11.28515625" style="308" customWidth="1"/>
    <col min="13567" max="13569" width="8.85546875" style="308"/>
    <col min="13570" max="13570" width="10.85546875" style="308" customWidth="1"/>
    <col min="13571" max="13810" width="8.85546875" style="308"/>
    <col min="13811" max="13811" width="4.42578125" style="308" customWidth="1"/>
    <col min="13812" max="13812" width="7.5703125" style="308" customWidth="1"/>
    <col min="13813" max="13813" width="8.85546875" style="308"/>
    <col min="13814" max="13814" width="11.85546875" style="308" customWidth="1"/>
    <col min="13815" max="13815" width="8.85546875" style="308"/>
    <col min="13816" max="13816" width="12.28515625" style="308" customWidth="1"/>
    <col min="13817" max="13817" width="9.85546875" style="308" customWidth="1"/>
    <col min="13818" max="13818" width="10.28515625" style="308" customWidth="1"/>
    <col min="13819" max="13819" width="11.140625" style="308" customWidth="1"/>
    <col min="13820" max="13820" width="10.140625" style="308" customWidth="1"/>
    <col min="13821" max="13821" width="8.85546875" style="308"/>
    <col min="13822" max="13822" width="11.28515625" style="308" customWidth="1"/>
    <col min="13823" max="13825" width="8.85546875" style="308"/>
    <col min="13826" max="13826" width="10.85546875" style="308" customWidth="1"/>
    <col min="13827" max="14066" width="8.85546875" style="308"/>
    <col min="14067" max="14067" width="4.42578125" style="308" customWidth="1"/>
    <col min="14068" max="14068" width="7.5703125" style="308" customWidth="1"/>
    <col min="14069" max="14069" width="8.85546875" style="308"/>
    <col min="14070" max="14070" width="11.85546875" style="308" customWidth="1"/>
    <col min="14071" max="14071" width="8.85546875" style="308"/>
    <col min="14072" max="14072" width="12.28515625" style="308" customWidth="1"/>
    <col min="14073" max="14073" width="9.85546875" style="308" customWidth="1"/>
    <col min="14074" max="14074" width="10.28515625" style="308" customWidth="1"/>
    <col min="14075" max="14075" width="11.140625" style="308" customWidth="1"/>
    <col min="14076" max="14076" width="10.140625" style="308" customWidth="1"/>
    <col min="14077" max="14077" width="8.85546875" style="308"/>
    <col min="14078" max="14078" width="11.28515625" style="308" customWidth="1"/>
    <col min="14079" max="14081" width="8.85546875" style="308"/>
    <col min="14082" max="14082" width="10.85546875" style="308" customWidth="1"/>
    <col min="14083" max="14322" width="8.85546875" style="308"/>
    <col min="14323" max="14323" width="4.42578125" style="308" customWidth="1"/>
    <col min="14324" max="14324" width="7.5703125" style="308" customWidth="1"/>
    <col min="14325" max="14325" width="8.85546875" style="308"/>
    <col min="14326" max="14326" width="11.85546875" style="308" customWidth="1"/>
    <col min="14327" max="14327" width="8.85546875" style="308"/>
    <col min="14328" max="14328" width="12.28515625" style="308" customWidth="1"/>
    <col min="14329" max="14329" width="9.85546875" style="308" customWidth="1"/>
    <col min="14330" max="14330" width="10.28515625" style="308" customWidth="1"/>
    <col min="14331" max="14331" width="11.140625" style="308" customWidth="1"/>
    <col min="14332" max="14332" width="10.140625" style="308" customWidth="1"/>
    <col min="14333" max="14333" width="8.85546875" style="308"/>
    <col min="14334" max="14334" width="11.28515625" style="308" customWidth="1"/>
    <col min="14335" max="14337" width="8.85546875" style="308"/>
    <col min="14338" max="14338" width="10.85546875" style="308" customWidth="1"/>
    <col min="14339" max="14578" width="8.85546875" style="308"/>
    <col min="14579" max="14579" width="4.42578125" style="308" customWidth="1"/>
    <col min="14580" max="14580" width="7.5703125" style="308" customWidth="1"/>
    <col min="14581" max="14581" width="8.85546875" style="308"/>
    <col min="14582" max="14582" width="11.85546875" style="308" customWidth="1"/>
    <col min="14583" max="14583" width="8.85546875" style="308"/>
    <col min="14584" max="14584" width="12.28515625" style="308" customWidth="1"/>
    <col min="14585" max="14585" width="9.85546875" style="308" customWidth="1"/>
    <col min="14586" max="14586" width="10.28515625" style="308" customWidth="1"/>
    <col min="14587" max="14587" width="11.140625" style="308" customWidth="1"/>
    <col min="14588" max="14588" width="10.140625" style="308" customWidth="1"/>
    <col min="14589" max="14589" width="8.85546875" style="308"/>
    <col min="14590" max="14590" width="11.28515625" style="308" customWidth="1"/>
    <col min="14591" max="14593" width="8.85546875" style="308"/>
    <col min="14594" max="14594" width="10.85546875" style="308" customWidth="1"/>
    <col min="14595" max="14834" width="8.85546875" style="308"/>
    <col min="14835" max="14835" width="4.42578125" style="308" customWidth="1"/>
    <col min="14836" max="14836" width="7.5703125" style="308" customWidth="1"/>
    <col min="14837" max="14837" width="8.85546875" style="308"/>
    <col min="14838" max="14838" width="11.85546875" style="308" customWidth="1"/>
    <col min="14839" max="14839" width="8.85546875" style="308"/>
    <col min="14840" max="14840" width="12.28515625" style="308" customWidth="1"/>
    <col min="14841" max="14841" width="9.85546875" style="308" customWidth="1"/>
    <col min="14842" max="14842" width="10.28515625" style="308" customWidth="1"/>
    <col min="14843" max="14843" width="11.140625" style="308" customWidth="1"/>
    <col min="14844" max="14844" width="10.140625" style="308" customWidth="1"/>
    <col min="14845" max="14845" width="8.85546875" style="308"/>
    <col min="14846" max="14846" width="11.28515625" style="308" customWidth="1"/>
    <col min="14847" max="14849" width="8.85546875" style="308"/>
    <col min="14850" max="14850" width="10.85546875" style="308" customWidth="1"/>
    <col min="14851" max="15090" width="8.85546875" style="308"/>
    <col min="15091" max="15091" width="4.42578125" style="308" customWidth="1"/>
    <col min="15092" max="15092" width="7.5703125" style="308" customWidth="1"/>
    <col min="15093" max="15093" width="8.85546875" style="308"/>
    <col min="15094" max="15094" width="11.85546875" style="308" customWidth="1"/>
    <col min="15095" max="15095" width="8.85546875" style="308"/>
    <col min="15096" max="15096" width="12.28515625" style="308" customWidth="1"/>
    <col min="15097" max="15097" width="9.85546875" style="308" customWidth="1"/>
    <col min="15098" max="15098" width="10.28515625" style="308" customWidth="1"/>
    <col min="15099" max="15099" width="11.140625" style="308" customWidth="1"/>
    <col min="15100" max="15100" width="10.140625" style="308" customWidth="1"/>
    <col min="15101" max="15101" width="8.85546875" style="308"/>
    <col min="15102" max="15102" width="11.28515625" style="308" customWidth="1"/>
    <col min="15103" max="15105" width="8.85546875" style="308"/>
    <col min="15106" max="15106" width="10.85546875" style="308" customWidth="1"/>
    <col min="15107" max="15346" width="8.85546875" style="308"/>
    <col min="15347" max="15347" width="4.42578125" style="308" customWidth="1"/>
    <col min="15348" max="15348" width="7.5703125" style="308" customWidth="1"/>
    <col min="15349" max="15349" width="8.85546875" style="308"/>
    <col min="15350" max="15350" width="11.85546875" style="308" customWidth="1"/>
    <col min="15351" max="15351" width="8.85546875" style="308"/>
    <col min="15352" max="15352" width="12.28515625" style="308" customWidth="1"/>
    <col min="15353" max="15353" width="9.85546875" style="308" customWidth="1"/>
    <col min="15354" max="15354" width="10.28515625" style="308" customWidth="1"/>
    <col min="15355" max="15355" width="11.140625" style="308" customWidth="1"/>
    <col min="15356" max="15356" width="10.140625" style="308" customWidth="1"/>
    <col min="15357" max="15357" width="8.85546875" style="308"/>
    <col min="15358" max="15358" width="11.28515625" style="308" customWidth="1"/>
    <col min="15359" max="15361" width="8.85546875" style="308"/>
    <col min="15362" max="15362" width="10.85546875" style="308" customWidth="1"/>
    <col min="15363" max="15602" width="8.85546875" style="308"/>
    <col min="15603" max="15603" width="4.42578125" style="308" customWidth="1"/>
    <col min="15604" max="15604" width="7.5703125" style="308" customWidth="1"/>
    <col min="15605" max="15605" width="8.85546875" style="308"/>
    <col min="15606" max="15606" width="11.85546875" style="308" customWidth="1"/>
    <col min="15607" max="15607" width="8.85546875" style="308"/>
    <col min="15608" max="15608" width="12.28515625" style="308" customWidth="1"/>
    <col min="15609" max="15609" width="9.85546875" style="308" customWidth="1"/>
    <col min="15610" max="15610" width="10.28515625" style="308" customWidth="1"/>
    <col min="15611" max="15611" width="11.140625" style="308" customWidth="1"/>
    <col min="15612" max="15612" width="10.140625" style="308" customWidth="1"/>
    <col min="15613" max="15613" width="8.85546875" style="308"/>
    <col min="15614" max="15614" width="11.28515625" style="308" customWidth="1"/>
    <col min="15615" max="15617" width="8.85546875" style="308"/>
    <col min="15618" max="15618" width="10.85546875" style="308" customWidth="1"/>
    <col min="15619" max="15858" width="8.85546875" style="308"/>
    <col min="15859" max="15859" width="4.42578125" style="308" customWidth="1"/>
    <col min="15860" max="15860" width="7.5703125" style="308" customWidth="1"/>
    <col min="15861" max="15861" width="8.85546875" style="308"/>
    <col min="15862" max="15862" width="11.85546875" style="308" customWidth="1"/>
    <col min="15863" max="15863" width="8.85546875" style="308"/>
    <col min="15864" max="15864" width="12.28515625" style="308" customWidth="1"/>
    <col min="15865" max="15865" width="9.85546875" style="308" customWidth="1"/>
    <col min="15866" max="15866" width="10.28515625" style="308" customWidth="1"/>
    <col min="15867" max="15867" width="11.140625" style="308" customWidth="1"/>
    <col min="15868" max="15868" width="10.140625" style="308" customWidth="1"/>
    <col min="15869" max="15869" width="8.85546875" style="308"/>
    <col min="15870" max="15870" width="11.28515625" style="308" customWidth="1"/>
    <col min="15871" max="15873" width="8.85546875" style="308"/>
    <col min="15874" max="15874" width="10.85546875" style="308" customWidth="1"/>
    <col min="15875" max="16114" width="8.85546875" style="308"/>
    <col min="16115" max="16115" width="4.42578125" style="308" customWidth="1"/>
    <col min="16116" max="16116" width="7.5703125" style="308" customWidth="1"/>
    <col min="16117" max="16117" width="8.85546875" style="308"/>
    <col min="16118" max="16118" width="11.85546875" style="308" customWidth="1"/>
    <col min="16119" max="16119" width="8.85546875" style="308"/>
    <col min="16120" max="16120" width="12.28515625" style="308" customWidth="1"/>
    <col min="16121" max="16121" width="9.85546875" style="308" customWidth="1"/>
    <col min="16122" max="16122" width="10.28515625" style="308" customWidth="1"/>
    <col min="16123" max="16123" width="11.140625" style="308" customWidth="1"/>
    <col min="16124" max="16124" width="10.140625" style="308" customWidth="1"/>
    <col min="16125" max="16125" width="8.85546875" style="308"/>
    <col min="16126" max="16126" width="11.28515625" style="308" customWidth="1"/>
    <col min="16127" max="16129" width="8.85546875" style="308"/>
    <col min="16130" max="16130" width="10.85546875" style="308" customWidth="1"/>
    <col min="16131" max="16384" width="8.85546875" style="308"/>
  </cols>
  <sheetData>
    <row r="1" spans="2:12">
      <c r="K1" s="309" t="s">
        <v>391</v>
      </c>
      <c r="L1" s="309"/>
    </row>
    <row r="2" spans="2:12">
      <c r="K2" s="308" t="s">
        <v>562</v>
      </c>
      <c r="L2" s="309"/>
    </row>
    <row r="3" spans="2:12">
      <c r="K3" s="308" t="s">
        <v>392</v>
      </c>
      <c r="L3" s="309"/>
    </row>
    <row r="4" spans="2:12">
      <c r="K4" s="308" t="s">
        <v>563</v>
      </c>
      <c r="L4" s="309"/>
    </row>
    <row r="5" spans="2:12">
      <c r="K5" s="309"/>
      <c r="L5" s="309"/>
    </row>
    <row r="6" spans="2:12" ht="18.75">
      <c r="D6" s="1371" t="s">
        <v>393</v>
      </c>
      <c r="E6" s="1371"/>
      <c r="F6" s="1371"/>
      <c r="G6" s="1371"/>
      <c r="H6" s="1371"/>
      <c r="I6" s="1371"/>
      <c r="J6" s="1371"/>
    </row>
    <row r="7" spans="2:12" ht="18.75">
      <c r="D7" s="1371" t="s">
        <v>394</v>
      </c>
      <c r="E7" s="1371"/>
      <c r="F7" s="1371"/>
      <c r="G7" s="1371"/>
      <c r="H7" s="1371"/>
      <c r="I7" s="1371"/>
      <c r="J7" s="1371"/>
    </row>
    <row r="8" spans="2:12" ht="18.75">
      <c r="D8" s="1371" t="s">
        <v>395</v>
      </c>
      <c r="E8" s="1371"/>
      <c r="F8" s="1371"/>
      <c r="G8" s="1371"/>
      <c r="H8" s="1371"/>
      <c r="I8" s="1371"/>
      <c r="J8" s="1371"/>
    </row>
    <row r="9" spans="2:12" ht="18.75">
      <c r="D9" s="1371" t="s">
        <v>396</v>
      </c>
      <c r="E9" s="1371"/>
      <c r="F9" s="1371"/>
      <c r="G9" s="1371"/>
      <c r="H9" s="1371"/>
      <c r="I9" s="1371"/>
      <c r="J9" s="1371"/>
    </row>
    <row r="11" spans="2:12">
      <c r="B11" s="699" t="s">
        <v>770</v>
      </c>
      <c r="C11" s="1372">
        <f>Деклар!D5</f>
        <v>70569305567</v>
      </c>
      <c r="D11" s="1373"/>
      <c r="E11" s="1374"/>
      <c r="F11" s="309"/>
      <c r="G11" s="309"/>
      <c r="H11" s="309"/>
      <c r="I11" s="309"/>
    </row>
    <row r="12" spans="2:12">
      <c r="B12" s="699" t="s">
        <v>443</v>
      </c>
      <c r="C12" s="309"/>
      <c r="D12" s="309"/>
      <c r="E12" s="309"/>
      <c r="F12" s="309"/>
      <c r="G12" s="1375" t="str">
        <f>Деклар!G9</f>
        <v>САБЫРОВ ЖАНДОС КАЙРАТУЛЫ</v>
      </c>
      <c r="H12" s="1376"/>
      <c r="I12" s="1376"/>
      <c r="J12" s="1377"/>
    </row>
    <row r="13" spans="2:12">
      <c r="B13" s="699" t="s">
        <v>444</v>
      </c>
      <c r="C13" s="309"/>
      <c r="D13" s="1378">
        <f>Деклар!G7</f>
        <v>2023</v>
      </c>
      <c r="E13" s="1379"/>
      <c r="F13" s="309" t="s">
        <v>660</v>
      </c>
      <c r="G13" s="309"/>
      <c r="H13" s="309"/>
      <c r="I13" s="309"/>
    </row>
    <row r="16" spans="2:12" ht="18.75">
      <c r="B16" s="1371" t="s">
        <v>397</v>
      </c>
      <c r="C16" s="1371"/>
      <c r="D16" s="1371"/>
      <c r="E16" s="1371"/>
      <c r="F16" s="1371"/>
      <c r="G16" s="1371"/>
      <c r="H16" s="1371"/>
      <c r="I16" s="1371"/>
      <c r="J16" s="1371"/>
      <c r="K16" s="1371"/>
    </row>
    <row r="17" spans="2:11" ht="16.5" thickBot="1"/>
    <row r="18" spans="2:11" ht="120.75" thickBot="1">
      <c r="B18" s="314" t="s">
        <v>398</v>
      </c>
      <c r="C18" s="1380" t="s">
        <v>399</v>
      </c>
      <c r="D18" s="1381"/>
      <c r="E18" s="1381"/>
      <c r="F18" s="1382"/>
      <c r="G18" s="327" t="s">
        <v>446</v>
      </c>
      <c r="H18" s="327" t="s">
        <v>447</v>
      </c>
      <c r="I18" s="327" t="s">
        <v>445</v>
      </c>
      <c r="J18" s="331" t="s">
        <v>448</v>
      </c>
      <c r="K18" s="333" t="s">
        <v>400</v>
      </c>
    </row>
    <row r="19" spans="2:11" ht="16.5" thickBot="1">
      <c r="B19" s="310">
        <v>1</v>
      </c>
      <c r="C19" s="1383"/>
      <c r="D19" s="1383"/>
      <c r="E19" s="1383"/>
      <c r="F19" s="1384"/>
      <c r="G19" s="664">
        <v>3</v>
      </c>
      <c r="H19" s="664">
        <v>4</v>
      </c>
      <c r="I19" s="664">
        <v>5</v>
      </c>
      <c r="J19" s="667">
        <v>6</v>
      </c>
      <c r="K19" s="332">
        <v>7</v>
      </c>
    </row>
    <row r="20" spans="2:11" ht="33.6" customHeight="1">
      <c r="B20" s="311">
        <v>1</v>
      </c>
      <c r="C20" s="1385" t="s">
        <v>401</v>
      </c>
      <c r="D20" s="1386"/>
      <c r="E20" s="1386"/>
      <c r="F20" s="1386"/>
      <c r="G20" s="648">
        <f>H39</f>
        <v>4585000</v>
      </c>
      <c r="H20" s="351">
        <f>H43</f>
        <v>1650000</v>
      </c>
      <c r="I20" s="351">
        <f>H46</f>
        <v>0</v>
      </c>
      <c r="J20" s="352">
        <f>H49</f>
        <v>0</v>
      </c>
      <c r="K20" s="353">
        <f>SUM(G20:J20)</f>
        <v>6235000</v>
      </c>
    </row>
    <row r="21" spans="2:11" ht="31.15" customHeight="1">
      <c r="B21" s="312">
        <v>2</v>
      </c>
      <c r="C21" s="1369" t="s">
        <v>402</v>
      </c>
      <c r="D21" s="1370"/>
      <c r="E21" s="1370"/>
      <c r="F21" s="1370"/>
      <c r="G21" s="354">
        <f>J39</f>
        <v>0</v>
      </c>
      <c r="H21" s="354">
        <f>J43</f>
        <v>0</v>
      </c>
      <c r="I21" s="354">
        <f>J46</f>
        <v>0</v>
      </c>
      <c r="J21" s="355">
        <f>J49</f>
        <v>0</v>
      </c>
      <c r="K21" s="353">
        <f t="shared" ref="K21:K28" si="0">SUM(G21:J21)</f>
        <v>0</v>
      </c>
    </row>
    <row r="22" spans="2:11" ht="31.9" customHeight="1">
      <c r="B22" s="312">
        <v>3</v>
      </c>
      <c r="C22" s="1369" t="s">
        <v>403</v>
      </c>
      <c r="D22" s="1370"/>
      <c r="E22" s="1370"/>
      <c r="F22" s="1370"/>
      <c r="G22" s="649">
        <f>K39</f>
        <v>0</v>
      </c>
      <c r="H22" s="354">
        <f>K43</f>
        <v>0</v>
      </c>
      <c r="I22" s="354">
        <f>K46</f>
        <v>0</v>
      </c>
      <c r="J22" s="355">
        <f>K49</f>
        <v>0</v>
      </c>
      <c r="K22" s="353">
        <f t="shared" si="0"/>
        <v>0</v>
      </c>
    </row>
    <row r="23" spans="2:11" ht="16.149999999999999" customHeight="1">
      <c r="B23" s="312">
        <v>4</v>
      </c>
      <c r="C23" s="1369" t="s">
        <v>174</v>
      </c>
      <c r="D23" s="1370"/>
      <c r="E23" s="1370"/>
      <c r="F23" s="1370"/>
      <c r="G23" s="354">
        <v>1813600</v>
      </c>
      <c r="H23" s="354">
        <v>75800</v>
      </c>
      <c r="I23" s="354">
        <f>L46</f>
        <v>0</v>
      </c>
      <c r="J23" s="355">
        <f>L49</f>
        <v>0</v>
      </c>
      <c r="K23" s="353">
        <f t="shared" si="0"/>
        <v>1889400</v>
      </c>
    </row>
    <row r="24" spans="2:11" ht="43.9" customHeight="1">
      <c r="B24" s="312">
        <v>5</v>
      </c>
      <c r="C24" s="1369" t="s">
        <v>404</v>
      </c>
      <c r="D24" s="1370"/>
      <c r="E24" s="1370"/>
      <c r="F24" s="1370"/>
      <c r="G24" s="649">
        <f>M39</f>
        <v>0</v>
      </c>
      <c r="H24" s="354">
        <f>M43</f>
        <v>0</v>
      </c>
      <c r="I24" s="354">
        <f>M46</f>
        <v>0</v>
      </c>
      <c r="J24" s="355">
        <f>M49</f>
        <v>0</v>
      </c>
      <c r="K24" s="353">
        <f t="shared" si="0"/>
        <v>0</v>
      </c>
    </row>
    <row r="25" spans="2:11" ht="30" customHeight="1">
      <c r="B25" s="312">
        <v>6</v>
      </c>
      <c r="C25" s="1369" t="s">
        <v>405</v>
      </c>
      <c r="D25" s="1370"/>
      <c r="E25" s="1370"/>
      <c r="F25" s="1370"/>
      <c r="G25" s="649">
        <f>G20+G21-G22+G24</f>
        <v>4585000</v>
      </c>
      <c r="H25" s="649">
        <f>H20+H21-H22+H24</f>
        <v>1650000</v>
      </c>
      <c r="I25" s="356">
        <f>I20+I21-I22+I24</f>
        <v>0</v>
      </c>
      <c r="J25" s="356">
        <f>J20+J21-J22+J24</f>
        <v>0</v>
      </c>
      <c r="K25" s="353">
        <f t="shared" si="0"/>
        <v>6235000</v>
      </c>
    </row>
    <row r="26" spans="2:11">
      <c r="B26" s="312">
        <v>7</v>
      </c>
      <c r="C26" s="1369" t="s">
        <v>406</v>
      </c>
      <c r="D26" s="1370"/>
      <c r="E26" s="1370"/>
      <c r="F26" s="1370"/>
      <c r="G26" s="354">
        <f>O39</f>
        <v>560000</v>
      </c>
      <c r="H26" s="354">
        <f>O43</f>
        <v>300000</v>
      </c>
      <c r="I26" s="354">
        <f>O46</f>
        <v>0</v>
      </c>
      <c r="J26" s="355">
        <f>O49</f>
        <v>0</v>
      </c>
      <c r="K26" s="353">
        <f t="shared" si="0"/>
        <v>860000</v>
      </c>
    </row>
    <row r="27" spans="2:11" ht="27.6" customHeight="1">
      <c r="B27" s="312">
        <v>8</v>
      </c>
      <c r="C27" s="1369" t="s">
        <v>407</v>
      </c>
      <c r="D27" s="1370"/>
      <c r="E27" s="1370"/>
      <c r="F27" s="1370"/>
      <c r="G27" s="650"/>
      <c r="H27" s="354">
        <f>P43</f>
        <v>0</v>
      </c>
      <c r="I27" s="354">
        <f>P46</f>
        <v>0</v>
      </c>
      <c r="J27" s="355">
        <f>P49</f>
        <v>0</v>
      </c>
      <c r="K27" s="353">
        <f t="shared" si="0"/>
        <v>0</v>
      </c>
    </row>
    <row r="28" spans="2:11" ht="46.9" customHeight="1" thickBot="1">
      <c r="B28" s="330">
        <v>9</v>
      </c>
      <c r="C28" s="1388" t="s">
        <v>731</v>
      </c>
      <c r="D28" s="1389"/>
      <c r="E28" s="1389"/>
      <c r="F28" s="1389"/>
      <c r="G28" s="651"/>
      <c r="H28" s="357">
        <f>Q43</f>
        <v>0</v>
      </c>
      <c r="I28" s="357">
        <f>Q46</f>
        <v>0</v>
      </c>
      <c r="J28" s="358">
        <f>Q49</f>
        <v>0</v>
      </c>
      <c r="K28" s="359">
        <f t="shared" si="0"/>
        <v>0</v>
      </c>
    </row>
    <row r="29" spans="2:11" ht="46.9" customHeight="1" thickBot="1">
      <c r="B29" s="310">
        <v>10</v>
      </c>
      <c r="C29" s="1390" t="s">
        <v>408</v>
      </c>
      <c r="D29" s="1391"/>
      <c r="E29" s="1391"/>
      <c r="F29" s="1391"/>
      <c r="G29" s="360">
        <f>G25-G27-G28</f>
        <v>4585000</v>
      </c>
      <c r="H29" s="360">
        <f>H25-H27-H28</f>
        <v>1650000</v>
      </c>
      <c r="I29" s="360">
        <f>I25-I27-I28</f>
        <v>0</v>
      </c>
      <c r="J29" s="360">
        <f>J25-J27-J28</f>
        <v>0</v>
      </c>
      <c r="K29" s="360">
        <f>K25-K27-K28</f>
        <v>6235000</v>
      </c>
    </row>
    <row r="32" spans="2:11" ht="18.75">
      <c r="B32" s="1371" t="s">
        <v>409</v>
      </c>
      <c r="C32" s="1371"/>
      <c r="D32" s="1371"/>
      <c r="E32" s="1371"/>
      <c r="F32" s="1371"/>
      <c r="G32" s="1371"/>
      <c r="H32" s="1371"/>
      <c r="I32" s="1371"/>
      <c r="J32" s="1371"/>
      <c r="K32" s="1371"/>
    </row>
    <row r="33" spans="2:18" ht="16.5" thickBot="1"/>
    <row r="34" spans="2:18" ht="96.75" thickBot="1">
      <c r="B34" s="335" t="s">
        <v>398</v>
      </c>
      <c r="C34" s="327" t="s">
        <v>410</v>
      </c>
      <c r="D34" s="666" t="s">
        <v>411</v>
      </c>
      <c r="E34" s="1392" t="s">
        <v>412</v>
      </c>
      <c r="F34" s="1392"/>
      <c r="G34" s="666" t="s">
        <v>413</v>
      </c>
      <c r="H34" s="1392" t="s">
        <v>414</v>
      </c>
      <c r="I34" s="1392"/>
      <c r="J34" s="666" t="s">
        <v>415</v>
      </c>
      <c r="K34" s="666" t="s">
        <v>416</v>
      </c>
      <c r="L34" s="666" t="s">
        <v>419</v>
      </c>
      <c r="M34" s="666" t="s">
        <v>420</v>
      </c>
      <c r="N34" s="666" t="s">
        <v>421</v>
      </c>
      <c r="O34" s="327" t="s">
        <v>422</v>
      </c>
      <c r="P34" s="327" t="s">
        <v>423</v>
      </c>
      <c r="Q34" s="666" t="s">
        <v>424</v>
      </c>
      <c r="R34" s="319" t="s">
        <v>425</v>
      </c>
    </row>
    <row r="35" spans="2:18" ht="16.5" thickBot="1">
      <c r="B35" s="324">
        <v>1</v>
      </c>
      <c r="C35" s="665">
        <v>2</v>
      </c>
      <c r="D35" s="665">
        <v>3</v>
      </c>
      <c r="E35" s="1387">
        <v>4</v>
      </c>
      <c r="F35" s="1387"/>
      <c r="G35" s="665">
        <v>5</v>
      </c>
      <c r="H35" s="1387">
        <v>6</v>
      </c>
      <c r="I35" s="1387"/>
      <c r="J35" s="665">
        <v>7</v>
      </c>
      <c r="K35" s="665">
        <v>8</v>
      </c>
      <c r="L35" s="665">
        <v>9</v>
      </c>
      <c r="M35" s="665">
        <v>10</v>
      </c>
      <c r="N35" s="665">
        <v>11</v>
      </c>
      <c r="O35" s="665">
        <v>12</v>
      </c>
      <c r="P35" s="665">
        <v>13</v>
      </c>
      <c r="Q35" s="665">
        <v>14</v>
      </c>
      <c r="R35" s="336">
        <v>15</v>
      </c>
    </row>
    <row r="36" spans="2:18">
      <c r="B36" s="340"/>
      <c r="C36" s="325" t="s">
        <v>417</v>
      </c>
      <c r="D36" s="325"/>
      <c r="E36" s="325"/>
      <c r="F36" s="325"/>
      <c r="G36" s="326"/>
      <c r="H36" s="325"/>
      <c r="I36" s="325"/>
      <c r="J36" s="326"/>
      <c r="K36" s="326"/>
      <c r="L36" s="325"/>
      <c r="M36" s="325"/>
      <c r="N36" s="325"/>
      <c r="O36" s="325"/>
      <c r="P36" s="325"/>
      <c r="Q36" s="325"/>
      <c r="R36" s="325"/>
    </row>
    <row r="37" spans="2:18">
      <c r="B37" s="316"/>
      <c r="C37" s="346" t="s">
        <v>728</v>
      </c>
      <c r="D37" s="661" t="s">
        <v>44</v>
      </c>
      <c r="E37" s="1378">
        <v>10</v>
      </c>
      <c r="F37" s="1379"/>
      <c r="G37" s="662">
        <v>7</v>
      </c>
      <c r="H37" s="1393">
        <v>2550000</v>
      </c>
      <c r="I37" s="1394"/>
      <c r="J37" s="354"/>
      <c r="K37" s="354"/>
      <c r="L37" s="348"/>
      <c r="M37" s="348"/>
      <c r="N37" s="348">
        <f>H37+J37-K37-L37+M37</f>
        <v>2550000</v>
      </c>
      <c r="O37" s="348">
        <v>350000</v>
      </c>
      <c r="P37" s="348"/>
      <c r="Q37" s="348"/>
      <c r="R37" s="348">
        <f>N37-P37-Q37</f>
        <v>2550000</v>
      </c>
    </row>
    <row r="38" spans="2:18">
      <c r="B38" s="316"/>
      <c r="C38" s="346" t="s">
        <v>729</v>
      </c>
      <c r="D38" s="661" t="s">
        <v>44</v>
      </c>
      <c r="E38" s="1378">
        <v>11</v>
      </c>
      <c r="F38" s="1379"/>
      <c r="G38" s="662">
        <v>7</v>
      </c>
      <c r="H38" s="1393">
        <v>2035000</v>
      </c>
      <c r="I38" s="1394"/>
      <c r="J38" s="348"/>
      <c r="K38" s="348"/>
      <c r="L38" s="348"/>
      <c r="M38" s="348"/>
      <c r="N38" s="348">
        <f>H38+J38-K38-L38+M38</f>
        <v>2035000</v>
      </c>
      <c r="O38" s="348">
        <v>210000</v>
      </c>
      <c r="P38" s="348"/>
      <c r="Q38" s="348"/>
      <c r="R38" s="348">
        <f>N38-P38-Q38</f>
        <v>2035000</v>
      </c>
    </row>
    <row r="39" spans="2:18">
      <c r="B39" s="1395" t="s">
        <v>453</v>
      </c>
      <c r="C39" s="1395"/>
      <c r="D39" s="1395"/>
      <c r="E39" s="1395"/>
      <c r="F39" s="1395"/>
      <c r="G39" s="1378"/>
      <c r="H39" s="1396">
        <f>SUM(H37:H38)</f>
        <v>4585000</v>
      </c>
      <c r="I39" s="1397"/>
      <c r="J39" s="350">
        <f t="shared" ref="J39:R39" si="1">SUM(J37:J38)</f>
        <v>0</v>
      </c>
      <c r="K39" s="350">
        <f t="shared" si="1"/>
        <v>0</v>
      </c>
      <c r="L39" s="350">
        <f t="shared" si="1"/>
        <v>0</v>
      </c>
      <c r="M39" s="350">
        <f t="shared" si="1"/>
        <v>0</v>
      </c>
      <c r="N39" s="350">
        <f t="shared" si="1"/>
        <v>4585000</v>
      </c>
      <c r="O39" s="350">
        <f t="shared" si="1"/>
        <v>560000</v>
      </c>
      <c r="P39" s="350">
        <f t="shared" si="1"/>
        <v>0</v>
      </c>
      <c r="Q39" s="350">
        <f t="shared" si="1"/>
        <v>0</v>
      </c>
      <c r="R39" s="350">
        <f t="shared" si="1"/>
        <v>4585000</v>
      </c>
    </row>
    <row r="40" spans="2:18">
      <c r="B40" s="1378" t="s">
        <v>450</v>
      </c>
      <c r="C40" s="1398"/>
      <c r="D40" s="1398"/>
      <c r="E40" s="1398"/>
      <c r="F40" s="1398"/>
      <c r="G40" s="1398"/>
      <c r="H40" s="1398"/>
      <c r="I40" s="1379"/>
      <c r="J40" s="347"/>
      <c r="K40" s="347"/>
      <c r="L40" s="348"/>
      <c r="M40" s="348"/>
      <c r="N40" s="348"/>
      <c r="O40" s="348"/>
      <c r="P40" s="348"/>
      <c r="Q40" s="348"/>
      <c r="R40" s="348"/>
    </row>
    <row r="41" spans="2:18">
      <c r="B41" s="322"/>
      <c r="C41" s="346" t="s">
        <v>730</v>
      </c>
      <c r="D41" s="661" t="s">
        <v>46</v>
      </c>
      <c r="E41" s="1378">
        <v>25</v>
      </c>
      <c r="F41" s="1379"/>
      <c r="G41" s="661">
        <v>10</v>
      </c>
      <c r="H41" s="1393">
        <v>1650000</v>
      </c>
      <c r="I41" s="1394"/>
      <c r="J41" s="354"/>
      <c r="K41" s="354"/>
      <c r="L41" s="348"/>
      <c r="M41" s="348"/>
      <c r="N41" s="348">
        <f>H41+J41-K41-L41+M41</f>
        <v>1650000</v>
      </c>
      <c r="O41" s="348">
        <v>300000</v>
      </c>
      <c r="P41" s="348"/>
      <c r="Q41" s="348"/>
      <c r="R41" s="348">
        <f>N41-P41-Q41</f>
        <v>1650000</v>
      </c>
    </row>
    <row r="42" spans="2:18">
      <c r="B42" s="322"/>
      <c r="C42" s="346"/>
      <c r="D42" s="322"/>
      <c r="E42" s="344"/>
      <c r="F42" s="345"/>
      <c r="G42" s="322"/>
      <c r="H42" s="1378"/>
      <c r="I42" s="1379"/>
      <c r="J42" s="347"/>
      <c r="K42" s="347"/>
      <c r="L42" s="348"/>
      <c r="M42" s="348"/>
      <c r="N42" s="348"/>
      <c r="O42" s="348"/>
      <c r="P42" s="348"/>
      <c r="Q42" s="348"/>
      <c r="R42" s="348"/>
    </row>
    <row r="43" spans="2:18">
      <c r="B43" s="1395" t="s">
        <v>451</v>
      </c>
      <c r="C43" s="1395"/>
      <c r="D43" s="1395"/>
      <c r="E43" s="1395"/>
      <c r="F43" s="1395"/>
      <c r="G43" s="1378"/>
      <c r="H43" s="1396">
        <f>SUM(H41:H42)</f>
        <v>1650000</v>
      </c>
      <c r="I43" s="1397"/>
      <c r="J43" s="350">
        <f t="shared" ref="J43:R43" si="2">SUM(J41:J42)</f>
        <v>0</v>
      </c>
      <c r="K43" s="350">
        <f t="shared" si="2"/>
        <v>0</v>
      </c>
      <c r="L43" s="350">
        <f t="shared" si="2"/>
        <v>0</v>
      </c>
      <c r="M43" s="350">
        <f t="shared" si="2"/>
        <v>0</v>
      </c>
      <c r="N43" s="350">
        <f t="shared" si="2"/>
        <v>1650000</v>
      </c>
      <c r="O43" s="350">
        <f t="shared" si="2"/>
        <v>300000</v>
      </c>
      <c r="P43" s="350">
        <f t="shared" si="2"/>
        <v>0</v>
      </c>
      <c r="Q43" s="350">
        <f t="shared" si="2"/>
        <v>0</v>
      </c>
      <c r="R43" s="350">
        <f t="shared" si="2"/>
        <v>1650000</v>
      </c>
    </row>
    <row r="44" spans="2:18">
      <c r="B44" s="322"/>
      <c r="C44" s="322"/>
      <c r="D44" s="661" t="s">
        <v>47</v>
      </c>
      <c r="E44" s="1378">
        <v>40</v>
      </c>
      <c r="F44" s="1379"/>
      <c r="G44" s="322"/>
      <c r="H44" s="1378"/>
      <c r="I44" s="1379"/>
      <c r="J44" s="347"/>
      <c r="K44" s="347"/>
      <c r="L44" s="348"/>
      <c r="M44" s="348"/>
      <c r="N44" s="348"/>
      <c r="O44" s="348"/>
      <c r="P44" s="348"/>
      <c r="Q44" s="348"/>
      <c r="R44" s="348"/>
    </row>
    <row r="45" spans="2:18">
      <c r="B45" s="322"/>
      <c r="C45" s="346" t="s">
        <v>455</v>
      </c>
      <c r="D45" s="661"/>
      <c r="E45" s="344"/>
      <c r="F45" s="345"/>
      <c r="G45" s="322"/>
      <c r="H45" s="1378"/>
      <c r="I45" s="1379"/>
      <c r="J45" s="347"/>
      <c r="K45" s="347"/>
      <c r="L45" s="348"/>
      <c r="M45" s="348"/>
      <c r="N45" s="348"/>
      <c r="O45" s="348"/>
      <c r="P45" s="348"/>
      <c r="Q45" s="348"/>
      <c r="R45" s="348"/>
    </row>
    <row r="46" spans="2:18">
      <c r="B46" s="1395" t="s">
        <v>452</v>
      </c>
      <c r="C46" s="1395"/>
      <c r="D46" s="1395"/>
      <c r="E46" s="1395"/>
      <c r="F46" s="1395"/>
      <c r="G46" s="1378"/>
      <c r="H46" s="1396">
        <f>SUM(H44:H45)</f>
        <v>0</v>
      </c>
      <c r="I46" s="1397"/>
      <c r="J46" s="349">
        <f>SUM(J44:J45)</f>
        <v>0</v>
      </c>
      <c r="K46" s="349">
        <f>SUM(K44:K45)</f>
        <v>0</v>
      </c>
      <c r="L46" s="349">
        <f>SUM(L44:L45)</f>
        <v>0</v>
      </c>
      <c r="M46" s="349">
        <f>SUM(M44:M45)</f>
        <v>0</v>
      </c>
      <c r="N46" s="350">
        <f>H46+J46-K46+M46</f>
        <v>0</v>
      </c>
      <c r="O46" s="349">
        <f>N46*0.4</f>
        <v>0</v>
      </c>
      <c r="P46" s="349">
        <f>SUM(P44:P45)</f>
        <v>0</v>
      </c>
      <c r="Q46" s="349">
        <f>SUM(Q44:Q45)</f>
        <v>0</v>
      </c>
      <c r="R46" s="350">
        <f>N46-O46-Q46</f>
        <v>0</v>
      </c>
    </row>
    <row r="47" spans="2:18">
      <c r="B47" s="322"/>
      <c r="C47" s="322"/>
      <c r="D47" s="661" t="s">
        <v>63</v>
      </c>
      <c r="E47" s="1378">
        <v>15</v>
      </c>
      <c r="F47" s="1379"/>
      <c r="G47" s="322"/>
      <c r="H47" s="1378"/>
      <c r="I47" s="1379"/>
      <c r="J47" s="347"/>
      <c r="K47" s="347"/>
      <c r="L47" s="348"/>
      <c r="M47" s="348"/>
      <c r="N47" s="348"/>
      <c r="O47" s="348"/>
      <c r="P47" s="348"/>
      <c r="Q47" s="348"/>
      <c r="R47" s="348"/>
    </row>
    <row r="48" spans="2:18">
      <c r="B48" s="316"/>
      <c r="C48" s="346" t="s">
        <v>455</v>
      </c>
      <c r="D48" s="316"/>
      <c r="E48" s="320"/>
      <c r="F48" s="321"/>
      <c r="G48" s="323"/>
      <c r="H48" s="1399"/>
      <c r="I48" s="1400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2:18">
      <c r="B49" s="1395" t="s">
        <v>454</v>
      </c>
      <c r="C49" s="1395"/>
      <c r="D49" s="1395"/>
      <c r="E49" s="1395"/>
      <c r="F49" s="1395"/>
      <c r="G49" s="1378"/>
      <c r="H49" s="1396">
        <f>SUM(H47:H48)</f>
        <v>0</v>
      </c>
      <c r="I49" s="1397"/>
      <c r="J49" s="349">
        <f>SUM(J47:J48)</f>
        <v>0</v>
      </c>
      <c r="K49" s="349">
        <f>SUM(K47:K48)</f>
        <v>0</v>
      </c>
      <c r="L49" s="349">
        <f>SUM(L47:L48)</f>
        <v>0</v>
      </c>
      <c r="M49" s="349">
        <f>SUM(M47:M48)</f>
        <v>0</v>
      </c>
      <c r="N49" s="350">
        <f>H49+J49-K49+M49</f>
        <v>0</v>
      </c>
      <c r="O49" s="349">
        <f>N49*0.15</f>
        <v>0</v>
      </c>
      <c r="P49" s="349">
        <f>SUM(P47:P48)</f>
        <v>0</v>
      </c>
      <c r="Q49" s="349">
        <f>SUM(Q47:Q48)</f>
        <v>0</v>
      </c>
      <c r="R49" s="350">
        <f>N49-O49-Q49</f>
        <v>0</v>
      </c>
    </row>
    <row r="51" spans="2:18">
      <c r="G51" s="313"/>
    </row>
    <row r="52" spans="2:18">
      <c r="B52" s="1401" t="s">
        <v>426</v>
      </c>
      <c r="C52" s="1401"/>
      <c r="D52" s="1401"/>
      <c r="E52" s="1401"/>
      <c r="F52" s="1401"/>
      <c r="G52" s="1401"/>
      <c r="H52" s="1401"/>
      <c r="I52" s="1401"/>
      <c r="J52" s="1401"/>
      <c r="K52" s="1401"/>
      <c r="L52" s="1401"/>
      <c r="M52" s="1401"/>
    </row>
    <row r="53" spans="2:18">
      <c r="B53" s="1401"/>
      <c r="C53" s="1401"/>
      <c r="D53" s="1401"/>
      <c r="E53" s="1401"/>
      <c r="F53" s="1401"/>
      <c r="G53" s="1401"/>
      <c r="H53" s="1401"/>
      <c r="I53" s="1401"/>
      <c r="J53" s="1401"/>
      <c r="K53" s="1401"/>
      <c r="L53" s="1401"/>
      <c r="M53" s="1401"/>
    </row>
    <row r="54" spans="2:18" ht="16.5" thickBot="1"/>
    <row r="55" spans="2:18" ht="90" thickBot="1">
      <c r="B55" s="337" t="s">
        <v>398</v>
      </c>
      <c r="C55" s="738" t="s">
        <v>427</v>
      </c>
      <c r="D55" s="739" t="s">
        <v>428</v>
      </c>
      <c r="E55" s="740" t="s">
        <v>173</v>
      </c>
      <c r="F55" s="1402" t="s">
        <v>429</v>
      </c>
      <c r="G55" s="1402"/>
      <c r="H55" s="739" t="s">
        <v>430</v>
      </c>
      <c r="I55" s="741" t="s">
        <v>431</v>
      </c>
      <c r="J55" s="741" t="s">
        <v>432</v>
      </c>
      <c r="K55" s="739" t="s">
        <v>449</v>
      </c>
      <c r="L55" s="741" t="s">
        <v>433</v>
      </c>
      <c r="M55" s="742" t="s">
        <v>434</v>
      </c>
    </row>
    <row r="56" spans="2:18" ht="16.5" thickBot="1">
      <c r="B56" s="310">
        <v>1</v>
      </c>
      <c r="C56" s="664">
        <v>2</v>
      </c>
      <c r="D56" s="664">
        <v>3</v>
      </c>
      <c r="E56" s="664">
        <v>4</v>
      </c>
      <c r="F56" s="1383">
        <v>5</v>
      </c>
      <c r="G56" s="1383"/>
      <c r="H56" s="664">
        <v>6</v>
      </c>
      <c r="I56" s="664">
        <v>7</v>
      </c>
      <c r="J56" s="664">
        <v>8</v>
      </c>
      <c r="K56" s="664">
        <v>9</v>
      </c>
      <c r="L56" s="664">
        <v>10</v>
      </c>
      <c r="M56" s="329">
        <v>11</v>
      </c>
    </row>
    <row r="57" spans="2:18">
      <c r="B57" s="338"/>
      <c r="C57" s="334"/>
      <c r="D57" s="339"/>
      <c r="E57" s="340"/>
      <c r="F57" s="1409"/>
      <c r="G57" s="1410"/>
      <c r="H57" s="369"/>
      <c r="I57" s="368"/>
      <c r="J57" s="368"/>
      <c r="K57" s="328"/>
      <c r="L57" s="368"/>
      <c r="M57" s="341"/>
    </row>
    <row r="58" spans="2:18">
      <c r="B58" s="338"/>
      <c r="C58" s="328" t="s">
        <v>457</v>
      </c>
      <c r="D58" s="361"/>
      <c r="E58" s="361" t="s">
        <v>44</v>
      </c>
      <c r="F58" s="1405">
        <v>0.1</v>
      </c>
      <c r="G58" s="1404"/>
      <c r="H58" s="369"/>
      <c r="I58" s="368"/>
      <c r="J58" s="368"/>
      <c r="K58" s="389">
        <f>J58*I58</f>
        <v>0</v>
      </c>
      <c r="L58" s="368">
        <f>J58-K58</f>
        <v>0</v>
      </c>
      <c r="M58" s="341"/>
    </row>
    <row r="59" spans="2:18">
      <c r="B59" s="338"/>
      <c r="C59" s="328"/>
      <c r="D59" s="369"/>
      <c r="E59" s="369"/>
      <c r="F59" s="1403"/>
      <c r="G59" s="1404"/>
      <c r="H59" s="369"/>
      <c r="I59" s="368"/>
      <c r="J59" s="368"/>
      <c r="K59" s="328"/>
      <c r="L59" s="368"/>
      <c r="M59" s="341"/>
    </row>
    <row r="60" spans="2:18">
      <c r="B60" s="338"/>
      <c r="C60" s="328" t="s">
        <v>457</v>
      </c>
      <c r="D60" s="361"/>
      <c r="E60" s="361" t="s">
        <v>46</v>
      </c>
      <c r="F60" s="1405">
        <v>0.25</v>
      </c>
      <c r="G60" s="1404"/>
      <c r="H60" s="369"/>
      <c r="I60" s="368"/>
      <c r="J60" s="368"/>
      <c r="K60" s="389">
        <f>J60*I60</f>
        <v>0</v>
      </c>
      <c r="L60" s="368">
        <f>J60-K60</f>
        <v>0</v>
      </c>
      <c r="M60" s="341"/>
    </row>
    <row r="61" spans="2:18">
      <c r="B61" s="338"/>
      <c r="C61" s="328"/>
      <c r="D61" s="369"/>
      <c r="E61" s="369"/>
      <c r="F61" s="1403"/>
      <c r="G61" s="1404"/>
      <c r="H61" s="369"/>
      <c r="I61" s="368"/>
      <c r="J61" s="368"/>
      <c r="K61" s="328"/>
      <c r="L61" s="368"/>
      <c r="M61" s="341"/>
    </row>
    <row r="62" spans="2:18">
      <c r="B62" s="338"/>
      <c r="C62" s="328" t="s">
        <v>457</v>
      </c>
      <c r="D62" s="361"/>
      <c r="E62" s="361" t="s">
        <v>47</v>
      </c>
      <c r="F62" s="1405">
        <v>0.4</v>
      </c>
      <c r="G62" s="1404"/>
      <c r="H62" s="369"/>
      <c r="I62" s="368"/>
      <c r="J62" s="368"/>
      <c r="K62" s="389">
        <f>J62*I62</f>
        <v>0</v>
      </c>
      <c r="L62" s="368">
        <f>J62-K62</f>
        <v>0</v>
      </c>
      <c r="M62" s="341"/>
    </row>
    <row r="63" spans="2:18">
      <c r="B63" s="338"/>
      <c r="C63" s="328"/>
      <c r="D63" s="369"/>
      <c r="E63" s="369"/>
      <c r="F63" s="1403"/>
      <c r="G63" s="1404"/>
      <c r="H63" s="369"/>
      <c r="I63" s="368"/>
      <c r="J63" s="368"/>
      <c r="K63" s="328"/>
      <c r="L63" s="368"/>
      <c r="M63" s="341"/>
    </row>
    <row r="64" spans="2:18">
      <c r="B64" s="315"/>
      <c r="C64" s="323" t="s">
        <v>457</v>
      </c>
      <c r="D64" s="660"/>
      <c r="E64" s="660" t="s">
        <v>63</v>
      </c>
      <c r="F64" s="1405">
        <v>0.15</v>
      </c>
      <c r="G64" s="1404"/>
      <c r="H64" s="663"/>
      <c r="I64" s="662"/>
      <c r="J64" s="662"/>
      <c r="K64" s="389">
        <f>J64*I64</f>
        <v>0</v>
      </c>
      <c r="L64" s="368">
        <f>J64-K64</f>
        <v>0</v>
      </c>
      <c r="M64" s="342"/>
    </row>
    <row r="65" spans="2:13" ht="16.5" thickBot="1">
      <c r="B65" s="1406" t="s">
        <v>418</v>
      </c>
      <c r="C65" s="1407"/>
      <c r="D65" s="1407"/>
      <c r="E65" s="1407"/>
      <c r="F65" s="1407"/>
      <c r="G65" s="1407"/>
      <c r="H65" s="318"/>
      <c r="I65" s="317"/>
      <c r="J65" s="390">
        <f>J58+J60+J62+J64</f>
        <v>0</v>
      </c>
      <c r="K65" s="390">
        <f>K58+K60+K62+K64</f>
        <v>0</v>
      </c>
      <c r="L65" s="390">
        <f>L58+L60+L62+L64</f>
        <v>0</v>
      </c>
      <c r="M65" s="343"/>
    </row>
    <row r="68" spans="2:13">
      <c r="B68" s="309" t="s">
        <v>435</v>
      </c>
      <c r="C68" s="309"/>
      <c r="D68" s="309"/>
      <c r="E68" s="309"/>
      <c r="F68" s="309"/>
      <c r="G68" s="309"/>
      <c r="H68" s="309"/>
      <c r="I68" s="309"/>
    </row>
    <row r="69" spans="2:13">
      <c r="B69" s="308" t="s">
        <v>436</v>
      </c>
    </row>
    <row r="70" spans="2:13">
      <c r="B70" s="309" t="s">
        <v>437</v>
      </c>
      <c r="C70" s="309"/>
      <c r="D70" s="309"/>
      <c r="E70" s="309"/>
      <c r="F70" s="309"/>
    </row>
    <row r="72" spans="2:13">
      <c r="B72" s="308" t="s">
        <v>438</v>
      </c>
    </row>
    <row r="73" spans="2:13">
      <c r="B73" s="309" t="s">
        <v>439</v>
      </c>
      <c r="C73" s="309"/>
      <c r="D73" s="309"/>
    </row>
    <row r="75" spans="2:13">
      <c r="B75" s="308" t="s">
        <v>440</v>
      </c>
    </row>
    <row r="76" spans="2:13">
      <c r="B76" s="309" t="s">
        <v>441</v>
      </c>
      <c r="C76" s="309"/>
      <c r="D76" s="309"/>
      <c r="E76" s="309"/>
      <c r="F76" s="309"/>
      <c r="G76" s="309"/>
    </row>
    <row r="79" spans="2:13">
      <c r="B79" s="308" t="s">
        <v>438</v>
      </c>
    </row>
    <row r="80" spans="2:13">
      <c r="B80" s="1408" t="s">
        <v>442</v>
      </c>
      <c r="C80" s="1408"/>
      <c r="D80" s="1408"/>
      <c r="E80" s="1408"/>
      <c r="F80" s="1408"/>
      <c r="G80" s="1408"/>
    </row>
  </sheetData>
  <mergeCells count="60">
    <mergeCell ref="F63:G63"/>
    <mergeCell ref="F64:G64"/>
    <mergeCell ref="B65:G65"/>
    <mergeCell ref="B80:G80"/>
    <mergeCell ref="F57:G57"/>
    <mergeCell ref="F58:G58"/>
    <mergeCell ref="F59:G59"/>
    <mergeCell ref="F60:G60"/>
    <mergeCell ref="F61:G61"/>
    <mergeCell ref="F62:G62"/>
    <mergeCell ref="F56:G56"/>
    <mergeCell ref="E44:F44"/>
    <mergeCell ref="H44:I44"/>
    <mergeCell ref="H45:I45"/>
    <mergeCell ref="B46:G46"/>
    <mergeCell ref="H46:I46"/>
    <mergeCell ref="E47:F47"/>
    <mergeCell ref="H47:I47"/>
    <mergeCell ref="H48:I48"/>
    <mergeCell ref="B49:G49"/>
    <mergeCell ref="H49:I49"/>
    <mergeCell ref="B52:M53"/>
    <mergeCell ref="F55:G55"/>
    <mergeCell ref="B40:I40"/>
    <mergeCell ref="E41:F41"/>
    <mergeCell ref="H41:I41"/>
    <mergeCell ref="H42:I42"/>
    <mergeCell ref="B43:G43"/>
    <mergeCell ref="H43:I43"/>
    <mergeCell ref="E37:F37"/>
    <mergeCell ref="H37:I37"/>
    <mergeCell ref="E38:F38"/>
    <mergeCell ref="H38:I38"/>
    <mergeCell ref="B39:G39"/>
    <mergeCell ref="H39:I39"/>
    <mergeCell ref="E35:F35"/>
    <mergeCell ref="H35:I35"/>
    <mergeCell ref="C22:F22"/>
    <mergeCell ref="C23:F23"/>
    <mergeCell ref="C24:F24"/>
    <mergeCell ref="C25:F25"/>
    <mergeCell ref="C26:F26"/>
    <mergeCell ref="C27:F27"/>
    <mergeCell ref="C28:F28"/>
    <mergeCell ref="C29:F29"/>
    <mergeCell ref="B32:K32"/>
    <mergeCell ref="E34:F34"/>
    <mergeCell ref="H34:I34"/>
    <mergeCell ref="C21:F21"/>
    <mergeCell ref="D6:J6"/>
    <mergeCell ref="D7:J7"/>
    <mergeCell ref="D8:J8"/>
    <mergeCell ref="D9:J9"/>
    <mergeCell ref="C11:E11"/>
    <mergeCell ref="G12:J12"/>
    <mergeCell ref="D13:E13"/>
    <mergeCell ref="B16:K16"/>
    <mergeCell ref="C18:F18"/>
    <mergeCell ref="C19:F19"/>
    <mergeCell ref="C20:F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workbookViewId="0">
      <selection activeCell="H6" sqref="H6"/>
    </sheetView>
  </sheetViews>
  <sheetFormatPr defaultRowHeight="12.75"/>
  <cols>
    <col min="1" max="1" width="4.85546875" style="19" customWidth="1"/>
    <col min="2" max="2" width="64.85546875" style="19" customWidth="1"/>
    <col min="3" max="3" width="14.42578125" style="21" customWidth="1"/>
    <col min="4" max="4" width="14.5703125" style="21" customWidth="1"/>
    <col min="5" max="5" width="15" style="19" customWidth="1"/>
    <col min="6" max="6" width="13.140625" style="19" customWidth="1"/>
    <col min="7" max="7" width="13.7109375" style="19" customWidth="1"/>
    <col min="8" max="8" width="15" style="19" customWidth="1"/>
    <col min="9" max="234" width="9.140625" style="19"/>
    <col min="235" max="236" width="4.140625" style="19" customWidth="1"/>
    <col min="237" max="240" width="6.28515625" style="19" customWidth="1"/>
    <col min="241" max="241" width="4.140625" style="19" customWidth="1"/>
    <col min="242" max="242" width="0" style="19" hidden="1" customWidth="1"/>
    <col min="243" max="244" width="4.140625" style="19" customWidth="1"/>
    <col min="245" max="245" width="0.5703125" style="19" customWidth="1"/>
    <col min="246" max="246" width="0" style="19" hidden="1" customWidth="1"/>
    <col min="247" max="248" width="3.5703125" style="19" customWidth="1"/>
    <col min="249" max="249" width="0.42578125" style="19" customWidth="1"/>
    <col min="250" max="250" width="0" style="19" hidden="1" customWidth="1"/>
    <col min="251" max="253" width="3.28515625" style="19" customWidth="1"/>
    <col min="254" max="254" width="2.7109375" style="19" customWidth="1"/>
    <col min="255" max="257" width="0" style="19" hidden="1" customWidth="1"/>
    <col min="258" max="258" width="7.42578125" style="19" customWidth="1"/>
    <col min="259" max="259" width="5.42578125" style="19" customWidth="1"/>
    <col min="260" max="260" width="0" style="19" hidden="1" customWidth="1"/>
    <col min="261" max="490" width="9.140625" style="19"/>
    <col min="491" max="492" width="4.140625" style="19" customWidth="1"/>
    <col min="493" max="496" width="6.28515625" style="19" customWidth="1"/>
    <col min="497" max="497" width="4.140625" style="19" customWidth="1"/>
    <col min="498" max="498" width="0" style="19" hidden="1" customWidth="1"/>
    <col min="499" max="500" width="4.140625" style="19" customWidth="1"/>
    <col min="501" max="501" width="0.5703125" style="19" customWidth="1"/>
    <col min="502" max="502" width="0" style="19" hidden="1" customWidth="1"/>
    <col min="503" max="504" width="3.5703125" style="19" customWidth="1"/>
    <col min="505" max="505" width="0.42578125" style="19" customWidth="1"/>
    <col min="506" max="506" width="0" style="19" hidden="1" customWidth="1"/>
    <col min="507" max="509" width="3.28515625" style="19" customWidth="1"/>
    <col min="510" max="510" width="2.7109375" style="19" customWidth="1"/>
    <col min="511" max="513" width="0" style="19" hidden="1" customWidth="1"/>
    <col min="514" max="514" width="7.42578125" style="19" customWidth="1"/>
    <col min="515" max="515" width="5.42578125" style="19" customWidth="1"/>
    <col min="516" max="516" width="0" style="19" hidden="1" customWidth="1"/>
    <col min="517" max="746" width="9.140625" style="19"/>
    <col min="747" max="748" width="4.140625" style="19" customWidth="1"/>
    <col min="749" max="752" width="6.28515625" style="19" customWidth="1"/>
    <col min="753" max="753" width="4.140625" style="19" customWidth="1"/>
    <col min="754" max="754" width="0" style="19" hidden="1" customWidth="1"/>
    <col min="755" max="756" width="4.140625" style="19" customWidth="1"/>
    <col min="757" max="757" width="0.5703125" style="19" customWidth="1"/>
    <col min="758" max="758" width="0" style="19" hidden="1" customWidth="1"/>
    <col min="759" max="760" width="3.5703125" style="19" customWidth="1"/>
    <col min="761" max="761" width="0.42578125" style="19" customWidth="1"/>
    <col min="762" max="762" width="0" style="19" hidden="1" customWidth="1"/>
    <col min="763" max="765" width="3.28515625" style="19" customWidth="1"/>
    <col min="766" max="766" width="2.7109375" style="19" customWidth="1"/>
    <col min="767" max="769" width="0" style="19" hidden="1" customWidth="1"/>
    <col min="770" max="770" width="7.42578125" style="19" customWidth="1"/>
    <col min="771" max="771" width="5.42578125" style="19" customWidth="1"/>
    <col min="772" max="772" width="0" style="19" hidden="1" customWidth="1"/>
    <col min="773" max="1002" width="9.140625" style="19"/>
    <col min="1003" max="1004" width="4.140625" style="19" customWidth="1"/>
    <col min="1005" max="1008" width="6.28515625" style="19" customWidth="1"/>
    <col min="1009" max="1009" width="4.140625" style="19" customWidth="1"/>
    <col min="1010" max="1010" width="0" style="19" hidden="1" customWidth="1"/>
    <col min="1011" max="1012" width="4.140625" style="19" customWidth="1"/>
    <col min="1013" max="1013" width="0.5703125" style="19" customWidth="1"/>
    <col min="1014" max="1014" width="0" style="19" hidden="1" customWidth="1"/>
    <col min="1015" max="1016" width="3.5703125" style="19" customWidth="1"/>
    <col min="1017" max="1017" width="0.42578125" style="19" customWidth="1"/>
    <col min="1018" max="1018" width="0" style="19" hidden="1" customWidth="1"/>
    <col min="1019" max="1021" width="3.28515625" style="19" customWidth="1"/>
    <col min="1022" max="1022" width="2.7109375" style="19" customWidth="1"/>
    <col min="1023" max="1025" width="0" style="19" hidden="1" customWidth="1"/>
    <col min="1026" max="1026" width="7.42578125" style="19" customWidth="1"/>
    <col min="1027" max="1027" width="5.42578125" style="19" customWidth="1"/>
    <col min="1028" max="1028" width="0" style="19" hidden="1" customWidth="1"/>
    <col min="1029" max="1258" width="9.140625" style="19"/>
    <col min="1259" max="1260" width="4.140625" style="19" customWidth="1"/>
    <col min="1261" max="1264" width="6.28515625" style="19" customWidth="1"/>
    <col min="1265" max="1265" width="4.140625" style="19" customWidth="1"/>
    <col min="1266" max="1266" width="0" style="19" hidden="1" customWidth="1"/>
    <col min="1267" max="1268" width="4.140625" style="19" customWidth="1"/>
    <col min="1269" max="1269" width="0.5703125" style="19" customWidth="1"/>
    <col min="1270" max="1270" width="0" style="19" hidden="1" customWidth="1"/>
    <col min="1271" max="1272" width="3.5703125" style="19" customWidth="1"/>
    <col min="1273" max="1273" width="0.42578125" style="19" customWidth="1"/>
    <col min="1274" max="1274" width="0" style="19" hidden="1" customWidth="1"/>
    <col min="1275" max="1277" width="3.28515625" style="19" customWidth="1"/>
    <col min="1278" max="1278" width="2.7109375" style="19" customWidth="1"/>
    <col min="1279" max="1281" width="0" style="19" hidden="1" customWidth="1"/>
    <col min="1282" max="1282" width="7.42578125" style="19" customWidth="1"/>
    <col min="1283" max="1283" width="5.42578125" style="19" customWidth="1"/>
    <col min="1284" max="1284" width="0" style="19" hidden="1" customWidth="1"/>
    <col min="1285" max="1514" width="9.140625" style="19"/>
    <col min="1515" max="1516" width="4.140625" style="19" customWidth="1"/>
    <col min="1517" max="1520" width="6.28515625" style="19" customWidth="1"/>
    <col min="1521" max="1521" width="4.140625" style="19" customWidth="1"/>
    <col min="1522" max="1522" width="0" style="19" hidden="1" customWidth="1"/>
    <col min="1523" max="1524" width="4.140625" style="19" customWidth="1"/>
    <col min="1525" max="1525" width="0.5703125" style="19" customWidth="1"/>
    <col min="1526" max="1526" width="0" style="19" hidden="1" customWidth="1"/>
    <col min="1527" max="1528" width="3.5703125" style="19" customWidth="1"/>
    <col min="1529" max="1529" width="0.42578125" style="19" customWidth="1"/>
    <col min="1530" max="1530" width="0" style="19" hidden="1" customWidth="1"/>
    <col min="1531" max="1533" width="3.28515625" style="19" customWidth="1"/>
    <col min="1534" max="1534" width="2.7109375" style="19" customWidth="1"/>
    <col min="1535" max="1537" width="0" style="19" hidden="1" customWidth="1"/>
    <col min="1538" max="1538" width="7.42578125" style="19" customWidth="1"/>
    <col min="1539" max="1539" width="5.42578125" style="19" customWidth="1"/>
    <col min="1540" max="1540" width="0" style="19" hidden="1" customWidth="1"/>
    <col min="1541" max="1770" width="9.140625" style="19"/>
    <col min="1771" max="1772" width="4.140625" style="19" customWidth="1"/>
    <col min="1773" max="1776" width="6.28515625" style="19" customWidth="1"/>
    <col min="1777" max="1777" width="4.140625" style="19" customWidth="1"/>
    <col min="1778" max="1778" width="0" style="19" hidden="1" customWidth="1"/>
    <col min="1779" max="1780" width="4.140625" style="19" customWidth="1"/>
    <col min="1781" max="1781" width="0.5703125" style="19" customWidth="1"/>
    <col min="1782" max="1782" width="0" style="19" hidden="1" customWidth="1"/>
    <col min="1783" max="1784" width="3.5703125" style="19" customWidth="1"/>
    <col min="1785" max="1785" width="0.42578125" style="19" customWidth="1"/>
    <col min="1786" max="1786" width="0" style="19" hidden="1" customWidth="1"/>
    <col min="1787" max="1789" width="3.28515625" style="19" customWidth="1"/>
    <col min="1790" max="1790" width="2.7109375" style="19" customWidth="1"/>
    <col min="1791" max="1793" width="0" style="19" hidden="1" customWidth="1"/>
    <col min="1794" max="1794" width="7.42578125" style="19" customWidth="1"/>
    <col min="1795" max="1795" width="5.42578125" style="19" customWidth="1"/>
    <col min="1796" max="1796" width="0" style="19" hidden="1" customWidth="1"/>
    <col min="1797" max="2026" width="9.140625" style="19"/>
    <col min="2027" max="2028" width="4.140625" style="19" customWidth="1"/>
    <col min="2029" max="2032" width="6.28515625" style="19" customWidth="1"/>
    <col min="2033" max="2033" width="4.140625" style="19" customWidth="1"/>
    <col min="2034" max="2034" width="0" style="19" hidden="1" customWidth="1"/>
    <col min="2035" max="2036" width="4.140625" style="19" customWidth="1"/>
    <col min="2037" max="2037" width="0.5703125" style="19" customWidth="1"/>
    <col min="2038" max="2038" width="0" style="19" hidden="1" customWidth="1"/>
    <col min="2039" max="2040" width="3.5703125" style="19" customWidth="1"/>
    <col min="2041" max="2041" width="0.42578125" style="19" customWidth="1"/>
    <col min="2042" max="2042" width="0" style="19" hidden="1" customWidth="1"/>
    <col min="2043" max="2045" width="3.28515625" style="19" customWidth="1"/>
    <col min="2046" max="2046" width="2.7109375" style="19" customWidth="1"/>
    <col min="2047" max="2049" width="0" style="19" hidden="1" customWidth="1"/>
    <col min="2050" max="2050" width="7.42578125" style="19" customWidth="1"/>
    <col min="2051" max="2051" width="5.42578125" style="19" customWidth="1"/>
    <col min="2052" max="2052" width="0" style="19" hidden="1" customWidth="1"/>
    <col min="2053" max="2282" width="9.140625" style="19"/>
    <col min="2283" max="2284" width="4.140625" style="19" customWidth="1"/>
    <col min="2285" max="2288" width="6.28515625" style="19" customWidth="1"/>
    <col min="2289" max="2289" width="4.140625" style="19" customWidth="1"/>
    <col min="2290" max="2290" width="0" style="19" hidden="1" customWidth="1"/>
    <col min="2291" max="2292" width="4.140625" style="19" customWidth="1"/>
    <col min="2293" max="2293" width="0.5703125" style="19" customWidth="1"/>
    <col min="2294" max="2294" width="0" style="19" hidden="1" customWidth="1"/>
    <col min="2295" max="2296" width="3.5703125" style="19" customWidth="1"/>
    <col min="2297" max="2297" width="0.42578125" style="19" customWidth="1"/>
    <col min="2298" max="2298" width="0" style="19" hidden="1" customWidth="1"/>
    <col min="2299" max="2301" width="3.28515625" style="19" customWidth="1"/>
    <col min="2302" max="2302" width="2.7109375" style="19" customWidth="1"/>
    <col min="2303" max="2305" width="0" style="19" hidden="1" customWidth="1"/>
    <col min="2306" max="2306" width="7.42578125" style="19" customWidth="1"/>
    <col min="2307" max="2307" width="5.42578125" style="19" customWidth="1"/>
    <col min="2308" max="2308" width="0" style="19" hidden="1" customWidth="1"/>
    <col min="2309" max="2538" width="9.140625" style="19"/>
    <col min="2539" max="2540" width="4.140625" style="19" customWidth="1"/>
    <col min="2541" max="2544" width="6.28515625" style="19" customWidth="1"/>
    <col min="2545" max="2545" width="4.140625" style="19" customWidth="1"/>
    <col min="2546" max="2546" width="0" style="19" hidden="1" customWidth="1"/>
    <col min="2547" max="2548" width="4.140625" style="19" customWidth="1"/>
    <col min="2549" max="2549" width="0.5703125" style="19" customWidth="1"/>
    <col min="2550" max="2550" width="0" style="19" hidden="1" customWidth="1"/>
    <col min="2551" max="2552" width="3.5703125" style="19" customWidth="1"/>
    <col min="2553" max="2553" width="0.42578125" style="19" customWidth="1"/>
    <col min="2554" max="2554" width="0" style="19" hidden="1" customWidth="1"/>
    <col min="2555" max="2557" width="3.28515625" style="19" customWidth="1"/>
    <col min="2558" max="2558" width="2.7109375" style="19" customWidth="1"/>
    <col min="2559" max="2561" width="0" style="19" hidden="1" customWidth="1"/>
    <col min="2562" max="2562" width="7.42578125" style="19" customWidth="1"/>
    <col min="2563" max="2563" width="5.42578125" style="19" customWidth="1"/>
    <col min="2564" max="2564" width="0" style="19" hidden="1" customWidth="1"/>
    <col min="2565" max="2794" width="9.140625" style="19"/>
    <col min="2795" max="2796" width="4.140625" style="19" customWidth="1"/>
    <col min="2797" max="2800" width="6.28515625" style="19" customWidth="1"/>
    <col min="2801" max="2801" width="4.140625" style="19" customWidth="1"/>
    <col min="2802" max="2802" width="0" style="19" hidden="1" customWidth="1"/>
    <col min="2803" max="2804" width="4.140625" style="19" customWidth="1"/>
    <col min="2805" max="2805" width="0.5703125" style="19" customWidth="1"/>
    <col min="2806" max="2806" width="0" style="19" hidden="1" customWidth="1"/>
    <col min="2807" max="2808" width="3.5703125" style="19" customWidth="1"/>
    <col min="2809" max="2809" width="0.42578125" style="19" customWidth="1"/>
    <col min="2810" max="2810" width="0" style="19" hidden="1" customWidth="1"/>
    <col min="2811" max="2813" width="3.28515625" style="19" customWidth="1"/>
    <col min="2814" max="2814" width="2.7109375" style="19" customWidth="1"/>
    <col min="2815" max="2817" width="0" style="19" hidden="1" customWidth="1"/>
    <col min="2818" max="2818" width="7.42578125" style="19" customWidth="1"/>
    <col min="2819" max="2819" width="5.42578125" style="19" customWidth="1"/>
    <col min="2820" max="2820" width="0" style="19" hidden="1" customWidth="1"/>
    <col min="2821" max="3050" width="9.140625" style="19"/>
    <col min="3051" max="3052" width="4.140625" style="19" customWidth="1"/>
    <col min="3053" max="3056" width="6.28515625" style="19" customWidth="1"/>
    <col min="3057" max="3057" width="4.140625" style="19" customWidth="1"/>
    <col min="3058" max="3058" width="0" style="19" hidden="1" customWidth="1"/>
    <col min="3059" max="3060" width="4.140625" style="19" customWidth="1"/>
    <col min="3061" max="3061" width="0.5703125" style="19" customWidth="1"/>
    <col min="3062" max="3062" width="0" style="19" hidden="1" customWidth="1"/>
    <col min="3063" max="3064" width="3.5703125" style="19" customWidth="1"/>
    <col min="3065" max="3065" width="0.42578125" style="19" customWidth="1"/>
    <col min="3066" max="3066" width="0" style="19" hidden="1" customWidth="1"/>
    <col min="3067" max="3069" width="3.28515625" style="19" customWidth="1"/>
    <col min="3070" max="3070" width="2.7109375" style="19" customWidth="1"/>
    <col min="3071" max="3073" width="0" style="19" hidden="1" customWidth="1"/>
    <col min="3074" max="3074" width="7.42578125" style="19" customWidth="1"/>
    <col min="3075" max="3075" width="5.42578125" style="19" customWidth="1"/>
    <col min="3076" max="3076" width="0" style="19" hidden="1" customWidth="1"/>
    <col min="3077" max="3306" width="9.140625" style="19"/>
    <col min="3307" max="3308" width="4.140625" style="19" customWidth="1"/>
    <col min="3309" max="3312" width="6.28515625" style="19" customWidth="1"/>
    <col min="3313" max="3313" width="4.140625" style="19" customWidth="1"/>
    <col min="3314" max="3314" width="0" style="19" hidden="1" customWidth="1"/>
    <col min="3315" max="3316" width="4.140625" style="19" customWidth="1"/>
    <col min="3317" max="3317" width="0.5703125" style="19" customWidth="1"/>
    <col min="3318" max="3318" width="0" style="19" hidden="1" customWidth="1"/>
    <col min="3319" max="3320" width="3.5703125" style="19" customWidth="1"/>
    <col min="3321" max="3321" width="0.42578125" style="19" customWidth="1"/>
    <col min="3322" max="3322" width="0" style="19" hidden="1" customWidth="1"/>
    <col min="3323" max="3325" width="3.28515625" style="19" customWidth="1"/>
    <col min="3326" max="3326" width="2.7109375" style="19" customWidth="1"/>
    <col min="3327" max="3329" width="0" style="19" hidden="1" customWidth="1"/>
    <col min="3330" max="3330" width="7.42578125" style="19" customWidth="1"/>
    <col min="3331" max="3331" width="5.42578125" style="19" customWidth="1"/>
    <col min="3332" max="3332" width="0" style="19" hidden="1" customWidth="1"/>
    <col min="3333" max="3562" width="9.140625" style="19"/>
    <col min="3563" max="3564" width="4.140625" style="19" customWidth="1"/>
    <col min="3565" max="3568" width="6.28515625" style="19" customWidth="1"/>
    <col min="3569" max="3569" width="4.140625" style="19" customWidth="1"/>
    <col min="3570" max="3570" width="0" style="19" hidden="1" customWidth="1"/>
    <col min="3571" max="3572" width="4.140625" style="19" customWidth="1"/>
    <col min="3573" max="3573" width="0.5703125" style="19" customWidth="1"/>
    <col min="3574" max="3574" width="0" style="19" hidden="1" customWidth="1"/>
    <col min="3575" max="3576" width="3.5703125" style="19" customWidth="1"/>
    <col min="3577" max="3577" width="0.42578125" style="19" customWidth="1"/>
    <col min="3578" max="3578" width="0" style="19" hidden="1" customWidth="1"/>
    <col min="3579" max="3581" width="3.28515625" style="19" customWidth="1"/>
    <col min="3582" max="3582" width="2.7109375" style="19" customWidth="1"/>
    <col min="3583" max="3585" width="0" style="19" hidden="1" customWidth="1"/>
    <col min="3586" max="3586" width="7.42578125" style="19" customWidth="1"/>
    <col min="3587" max="3587" width="5.42578125" style="19" customWidth="1"/>
    <col min="3588" max="3588" width="0" style="19" hidden="1" customWidth="1"/>
    <col min="3589" max="3818" width="9.140625" style="19"/>
    <col min="3819" max="3820" width="4.140625" style="19" customWidth="1"/>
    <col min="3821" max="3824" width="6.28515625" style="19" customWidth="1"/>
    <col min="3825" max="3825" width="4.140625" style="19" customWidth="1"/>
    <col min="3826" max="3826" width="0" style="19" hidden="1" customWidth="1"/>
    <col min="3827" max="3828" width="4.140625" style="19" customWidth="1"/>
    <col min="3829" max="3829" width="0.5703125" style="19" customWidth="1"/>
    <col min="3830" max="3830" width="0" style="19" hidden="1" customWidth="1"/>
    <col min="3831" max="3832" width="3.5703125" style="19" customWidth="1"/>
    <col min="3833" max="3833" width="0.42578125" style="19" customWidth="1"/>
    <col min="3834" max="3834" width="0" style="19" hidden="1" customWidth="1"/>
    <col min="3835" max="3837" width="3.28515625" style="19" customWidth="1"/>
    <col min="3838" max="3838" width="2.7109375" style="19" customWidth="1"/>
    <col min="3839" max="3841" width="0" style="19" hidden="1" customWidth="1"/>
    <col min="3842" max="3842" width="7.42578125" style="19" customWidth="1"/>
    <col min="3843" max="3843" width="5.42578125" style="19" customWidth="1"/>
    <col min="3844" max="3844" width="0" style="19" hidden="1" customWidth="1"/>
    <col min="3845" max="4074" width="9.140625" style="19"/>
    <col min="4075" max="4076" width="4.140625" style="19" customWidth="1"/>
    <col min="4077" max="4080" width="6.28515625" style="19" customWidth="1"/>
    <col min="4081" max="4081" width="4.140625" style="19" customWidth="1"/>
    <col min="4082" max="4082" width="0" style="19" hidden="1" customWidth="1"/>
    <col min="4083" max="4084" width="4.140625" style="19" customWidth="1"/>
    <col min="4085" max="4085" width="0.5703125" style="19" customWidth="1"/>
    <col min="4086" max="4086" width="0" style="19" hidden="1" customWidth="1"/>
    <col min="4087" max="4088" width="3.5703125" style="19" customWidth="1"/>
    <col min="4089" max="4089" width="0.42578125" style="19" customWidth="1"/>
    <col min="4090" max="4090" width="0" style="19" hidden="1" customWidth="1"/>
    <col min="4091" max="4093" width="3.28515625" style="19" customWidth="1"/>
    <col min="4094" max="4094" width="2.7109375" style="19" customWidth="1"/>
    <col min="4095" max="4097" width="0" style="19" hidden="1" customWidth="1"/>
    <col min="4098" max="4098" width="7.42578125" style="19" customWidth="1"/>
    <col min="4099" max="4099" width="5.42578125" style="19" customWidth="1"/>
    <col min="4100" max="4100" width="0" style="19" hidden="1" customWidth="1"/>
    <col min="4101" max="4330" width="9.140625" style="19"/>
    <col min="4331" max="4332" width="4.140625" style="19" customWidth="1"/>
    <col min="4333" max="4336" width="6.28515625" style="19" customWidth="1"/>
    <col min="4337" max="4337" width="4.140625" style="19" customWidth="1"/>
    <col min="4338" max="4338" width="0" style="19" hidden="1" customWidth="1"/>
    <col min="4339" max="4340" width="4.140625" style="19" customWidth="1"/>
    <col min="4341" max="4341" width="0.5703125" style="19" customWidth="1"/>
    <col min="4342" max="4342" width="0" style="19" hidden="1" customWidth="1"/>
    <col min="4343" max="4344" width="3.5703125" style="19" customWidth="1"/>
    <col min="4345" max="4345" width="0.42578125" style="19" customWidth="1"/>
    <col min="4346" max="4346" width="0" style="19" hidden="1" customWidth="1"/>
    <col min="4347" max="4349" width="3.28515625" style="19" customWidth="1"/>
    <col min="4350" max="4350" width="2.7109375" style="19" customWidth="1"/>
    <col min="4351" max="4353" width="0" style="19" hidden="1" customWidth="1"/>
    <col min="4354" max="4354" width="7.42578125" style="19" customWidth="1"/>
    <col min="4355" max="4355" width="5.42578125" style="19" customWidth="1"/>
    <col min="4356" max="4356" width="0" style="19" hidden="1" customWidth="1"/>
    <col min="4357" max="4586" width="9.140625" style="19"/>
    <col min="4587" max="4588" width="4.140625" style="19" customWidth="1"/>
    <col min="4589" max="4592" width="6.28515625" style="19" customWidth="1"/>
    <col min="4593" max="4593" width="4.140625" style="19" customWidth="1"/>
    <col min="4594" max="4594" width="0" style="19" hidden="1" customWidth="1"/>
    <col min="4595" max="4596" width="4.140625" style="19" customWidth="1"/>
    <col min="4597" max="4597" width="0.5703125" style="19" customWidth="1"/>
    <col min="4598" max="4598" width="0" style="19" hidden="1" customWidth="1"/>
    <col min="4599" max="4600" width="3.5703125" style="19" customWidth="1"/>
    <col min="4601" max="4601" width="0.42578125" style="19" customWidth="1"/>
    <col min="4602" max="4602" width="0" style="19" hidden="1" customWidth="1"/>
    <col min="4603" max="4605" width="3.28515625" style="19" customWidth="1"/>
    <col min="4606" max="4606" width="2.7109375" style="19" customWidth="1"/>
    <col min="4607" max="4609" width="0" style="19" hidden="1" customWidth="1"/>
    <col min="4610" max="4610" width="7.42578125" style="19" customWidth="1"/>
    <col min="4611" max="4611" width="5.42578125" style="19" customWidth="1"/>
    <col min="4612" max="4612" width="0" style="19" hidden="1" customWidth="1"/>
    <col min="4613" max="4842" width="9.140625" style="19"/>
    <col min="4843" max="4844" width="4.140625" style="19" customWidth="1"/>
    <col min="4845" max="4848" width="6.28515625" style="19" customWidth="1"/>
    <col min="4849" max="4849" width="4.140625" style="19" customWidth="1"/>
    <col min="4850" max="4850" width="0" style="19" hidden="1" customWidth="1"/>
    <col min="4851" max="4852" width="4.140625" style="19" customWidth="1"/>
    <col min="4853" max="4853" width="0.5703125" style="19" customWidth="1"/>
    <col min="4854" max="4854" width="0" style="19" hidden="1" customWidth="1"/>
    <col min="4855" max="4856" width="3.5703125" style="19" customWidth="1"/>
    <col min="4857" max="4857" width="0.42578125" style="19" customWidth="1"/>
    <col min="4858" max="4858" width="0" style="19" hidden="1" customWidth="1"/>
    <col min="4859" max="4861" width="3.28515625" style="19" customWidth="1"/>
    <col min="4862" max="4862" width="2.7109375" style="19" customWidth="1"/>
    <col min="4863" max="4865" width="0" style="19" hidden="1" customWidth="1"/>
    <col min="4866" max="4866" width="7.42578125" style="19" customWidth="1"/>
    <col min="4867" max="4867" width="5.42578125" style="19" customWidth="1"/>
    <col min="4868" max="4868" width="0" style="19" hidden="1" customWidth="1"/>
    <col min="4869" max="5098" width="9.140625" style="19"/>
    <col min="5099" max="5100" width="4.140625" style="19" customWidth="1"/>
    <col min="5101" max="5104" width="6.28515625" style="19" customWidth="1"/>
    <col min="5105" max="5105" width="4.140625" style="19" customWidth="1"/>
    <col min="5106" max="5106" width="0" style="19" hidden="1" customWidth="1"/>
    <col min="5107" max="5108" width="4.140625" style="19" customWidth="1"/>
    <col min="5109" max="5109" width="0.5703125" style="19" customWidth="1"/>
    <col min="5110" max="5110" width="0" style="19" hidden="1" customWidth="1"/>
    <col min="5111" max="5112" width="3.5703125" style="19" customWidth="1"/>
    <col min="5113" max="5113" width="0.42578125" style="19" customWidth="1"/>
    <col min="5114" max="5114" width="0" style="19" hidden="1" customWidth="1"/>
    <col min="5115" max="5117" width="3.28515625" style="19" customWidth="1"/>
    <col min="5118" max="5118" width="2.7109375" style="19" customWidth="1"/>
    <col min="5119" max="5121" width="0" style="19" hidden="1" customWidth="1"/>
    <col min="5122" max="5122" width="7.42578125" style="19" customWidth="1"/>
    <col min="5123" max="5123" width="5.42578125" style="19" customWidth="1"/>
    <col min="5124" max="5124" width="0" style="19" hidden="1" customWidth="1"/>
    <col min="5125" max="5354" width="9.140625" style="19"/>
    <col min="5355" max="5356" width="4.140625" style="19" customWidth="1"/>
    <col min="5357" max="5360" width="6.28515625" style="19" customWidth="1"/>
    <col min="5361" max="5361" width="4.140625" style="19" customWidth="1"/>
    <col min="5362" max="5362" width="0" style="19" hidden="1" customWidth="1"/>
    <col min="5363" max="5364" width="4.140625" style="19" customWidth="1"/>
    <col min="5365" max="5365" width="0.5703125" style="19" customWidth="1"/>
    <col min="5366" max="5366" width="0" style="19" hidden="1" customWidth="1"/>
    <col min="5367" max="5368" width="3.5703125" style="19" customWidth="1"/>
    <col min="5369" max="5369" width="0.42578125" style="19" customWidth="1"/>
    <col min="5370" max="5370" width="0" style="19" hidden="1" customWidth="1"/>
    <col min="5371" max="5373" width="3.28515625" style="19" customWidth="1"/>
    <col min="5374" max="5374" width="2.7109375" style="19" customWidth="1"/>
    <col min="5375" max="5377" width="0" style="19" hidden="1" customWidth="1"/>
    <col min="5378" max="5378" width="7.42578125" style="19" customWidth="1"/>
    <col min="5379" max="5379" width="5.42578125" style="19" customWidth="1"/>
    <col min="5380" max="5380" width="0" style="19" hidden="1" customWidth="1"/>
    <col min="5381" max="5610" width="9.140625" style="19"/>
    <col min="5611" max="5612" width="4.140625" style="19" customWidth="1"/>
    <col min="5613" max="5616" width="6.28515625" style="19" customWidth="1"/>
    <col min="5617" max="5617" width="4.140625" style="19" customWidth="1"/>
    <col min="5618" max="5618" width="0" style="19" hidden="1" customWidth="1"/>
    <col min="5619" max="5620" width="4.140625" style="19" customWidth="1"/>
    <col min="5621" max="5621" width="0.5703125" style="19" customWidth="1"/>
    <col min="5622" max="5622" width="0" style="19" hidden="1" customWidth="1"/>
    <col min="5623" max="5624" width="3.5703125" style="19" customWidth="1"/>
    <col min="5625" max="5625" width="0.42578125" style="19" customWidth="1"/>
    <col min="5626" max="5626" width="0" style="19" hidden="1" customWidth="1"/>
    <col min="5627" max="5629" width="3.28515625" style="19" customWidth="1"/>
    <col min="5630" max="5630" width="2.7109375" style="19" customWidth="1"/>
    <col min="5631" max="5633" width="0" style="19" hidden="1" customWidth="1"/>
    <col min="5634" max="5634" width="7.42578125" style="19" customWidth="1"/>
    <col min="5635" max="5635" width="5.42578125" style="19" customWidth="1"/>
    <col min="5636" max="5636" width="0" style="19" hidden="1" customWidth="1"/>
    <col min="5637" max="5866" width="9.140625" style="19"/>
    <col min="5867" max="5868" width="4.140625" style="19" customWidth="1"/>
    <col min="5869" max="5872" width="6.28515625" style="19" customWidth="1"/>
    <col min="5873" max="5873" width="4.140625" style="19" customWidth="1"/>
    <col min="5874" max="5874" width="0" style="19" hidden="1" customWidth="1"/>
    <col min="5875" max="5876" width="4.140625" style="19" customWidth="1"/>
    <col min="5877" max="5877" width="0.5703125" style="19" customWidth="1"/>
    <col min="5878" max="5878" width="0" style="19" hidden="1" customWidth="1"/>
    <col min="5879" max="5880" width="3.5703125" style="19" customWidth="1"/>
    <col min="5881" max="5881" width="0.42578125" style="19" customWidth="1"/>
    <col min="5882" max="5882" width="0" style="19" hidden="1" customWidth="1"/>
    <col min="5883" max="5885" width="3.28515625" style="19" customWidth="1"/>
    <col min="5886" max="5886" width="2.7109375" style="19" customWidth="1"/>
    <col min="5887" max="5889" width="0" style="19" hidden="1" customWidth="1"/>
    <col min="5890" max="5890" width="7.42578125" style="19" customWidth="1"/>
    <col min="5891" max="5891" width="5.42578125" style="19" customWidth="1"/>
    <col min="5892" max="5892" width="0" style="19" hidden="1" customWidth="1"/>
    <col min="5893" max="6122" width="9.140625" style="19"/>
    <col min="6123" max="6124" width="4.140625" style="19" customWidth="1"/>
    <col min="6125" max="6128" width="6.28515625" style="19" customWidth="1"/>
    <col min="6129" max="6129" width="4.140625" style="19" customWidth="1"/>
    <col min="6130" max="6130" width="0" style="19" hidden="1" customWidth="1"/>
    <col min="6131" max="6132" width="4.140625" style="19" customWidth="1"/>
    <col min="6133" max="6133" width="0.5703125" style="19" customWidth="1"/>
    <col min="6134" max="6134" width="0" style="19" hidden="1" customWidth="1"/>
    <col min="6135" max="6136" width="3.5703125" style="19" customWidth="1"/>
    <col min="6137" max="6137" width="0.42578125" style="19" customWidth="1"/>
    <col min="6138" max="6138" width="0" style="19" hidden="1" customWidth="1"/>
    <col min="6139" max="6141" width="3.28515625" style="19" customWidth="1"/>
    <col min="6142" max="6142" width="2.7109375" style="19" customWidth="1"/>
    <col min="6143" max="6145" width="0" style="19" hidden="1" customWidth="1"/>
    <col min="6146" max="6146" width="7.42578125" style="19" customWidth="1"/>
    <col min="6147" max="6147" width="5.42578125" style="19" customWidth="1"/>
    <col min="6148" max="6148" width="0" style="19" hidden="1" customWidth="1"/>
    <col min="6149" max="6378" width="9.140625" style="19"/>
    <col min="6379" max="6380" width="4.140625" style="19" customWidth="1"/>
    <col min="6381" max="6384" width="6.28515625" style="19" customWidth="1"/>
    <col min="6385" max="6385" width="4.140625" style="19" customWidth="1"/>
    <col min="6386" max="6386" width="0" style="19" hidden="1" customWidth="1"/>
    <col min="6387" max="6388" width="4.140625" style="19" customWidth="1"/>
    <col min="6389" max="6389" width="0.5703125" style="19" customWidth="1"/>
    <col min="6390" max="6390" width="0" style="19" hidden="1" customWidth="1"/>
    <col min="6391" max="6392" width="3.5703125" style="19" customWidth="1"/>
    <col min="6393" max="6393" width="0.42578125" style="19" customWidth="1"/>
    <col min="6394" max="6394" width="0" style="19" hidden="1" customWidth="1"/>
    <col min="6395" max="6397" width="3.28515625" style="19" customWidth="1"/>
    <col min="6398" max="6398" width="2.7109375" style="19" customWidth="1"/>
    <col min="6399" max="6401" width="0" style="19" hidden="1" customWidth="1"/>
    <col min="6402" max="6402" width="7.42578125" style="19" customWidth="1"/>
    <col min="6403" max="6403" width="5.42578125" style="19" customWidth="1"/>
    <col min="6404" max="6404" width="0" style="19" hidden="1" customWidth="1"/>
    <col min="6405" max="6634" width="9.140625" style="19"/>
    <col min="6635" max="6636" width="4.140625" style="19" customWidth="1"/>
    <col min="6637" max="6640" width="6.28515625" style="19" customWidth="1"/>
    <col min="6641" max="6641" width="4.140625" style="19" customWidth="1"/>
    <col min="6642" max="6642" width="0" style="19" hidden="1" customWidth="1"/>
    <col min="6643" max="6644" width="4.140625" style="19" customWidth="1"/>
    <col min="6645" max="6645" width="0.5703125" style="19" customWidth="1"/>
    <col min="6646" max="6646" width="0" style="19" hidden="1" customWidth="1"/>
    <col min="6647" max="6648" width="3.5703125" style="19" customWidth="1"/>
    <col min="6649" max="6649" width="0.42578125" style="19" customWidth="1"/>
    <col min="6650" max="6650" width="0" style="19" hidden="1" customWidth="1"/>
    <col min="6651" max="6653" width="3.28515625" style="19" customWidth="1"/>
    <col min="6654" max="6654" width="2.7109375" style="19" customWidth="1"/>
    <col min="6655" max="6657" width="0" style="19" hidden="1" customWidth="1"/>
    <col min="6658" max="6658" width="7.42578125" style="19" customWidth="1"/>
    <col min="6659" max="6659" width="5.42578125" style="19" customWidth="1"/>
    <col min="6660" max="6660" width="0" style="19" hidden="1" customWidth="1"/>
    <col min="6661" max="6890" width="9.140625" style="19"/>
    <col min="6891" max="6892" width="4.140625" style="19" customWidth="1"/>
    <col min="6893" max="6896" width="6.28515625" style="19" customWidth="1"/>
    <col min="6897" max="6897" width="4.140625" style="19" customWidth="1"/>
    <col min="6898" max="6898" width="0" style="19" hidden="1" customWidth="1"/>
    <col min="6899" max="6900" width="4.140625" style="19" customWidth="1"/>
    <col min="6901" max="6901" width="0.5703125" style="19" customWidth="1"/>
    <col min="6902" max="6902" width="0" style="19" hidden="1" customWidth="1"/>
    <col min="6903" max="6904" width="3.5703125" style="19" customWidth="1"/>
    <col min="6905" max="6905" width="0.42578125" style="19" customWidth="1"/>
    <col min="6906" max="6906" width="0" style="19" hidden="1" customWidth="1"/>
    <col min="6907" max="6909" width="3.28515625" style="19" customWidth="1"/>
    <col min="6910" max="6910" width="2.7109375" style="19" customWidth="1"/>
    <col min="6911" max="6913" width="0" style="19" hidden="1" customWidth="1"/>
    <col min="6914" max="6914" width="7.42578125" style="19" customWidth="1"/>
    <col min="6915" max="6915" width="5.42578125" style="19" customWidth="1"/>
    <col min="6916" max="6916" width="0" style="19" hidden="1" customWidth="1"/>
    <col min="6917" max="7146" width="9.140625" style="19"/>
    <col min="7147" max="7148" width="4.140625" style="19" customWidth="1"/>
    <col min="7149" max="7152" width="6.28515625" style="19" customWidth="1"/>
    <col min="7153" max="7153" width="4.140625" style="19" customWidth="1"/>
    <col min="7154" max="7154" width="0" style="19" hidden="1" customWidth="1"/>
    <col min="7155" max="7156" width="4.140625" style="19" customWidth="1"/>
    <col min="7157" max="7157" width="0.5703125" style="19" customWidth="1"/>
    <col min="7158" max="7158" width="0" style="19" hidden="1" customWidth="1"/>
    <col min="7159" max="7160" width="3.5703125" style="19" customWidth="1"/>
    <col min="7161" max="7161" width="0.42578125" style="19" customWidth="1"/>
    <col min="7162" max="7162" width="0" style="19" hidden="1" customWidth="1"/>
    <col min="7163" max="7165" width="3.28515625" style="19" customWidth="1"/>
    <col min="7166" max="7166" width="2.7109375" style="19" customWidth="1"/>
    <col min="7167" max="7169" width="0" style="19" hidden="1" customWidth="1"/>
    <col min="7170" max="7170" width="7.42578125" style="19" customWidth="1"/>
    <col min="7171" max="7171" width="5.42578125" style="19" customWidth="1"/>
    <col min="7172" max="7172" width="0" style="19" hidden="1" customWidth="1"/>
    <col min="7173" max="7402" width="9.140625" style="19"/>
    <col min="7403" max="7404" width="4.140625" style="19" customWidth="1"/>
    <col min="7405" max="7408" width="6.28515625" style="19" customWidth="1"/>
    <col min="7409" max="7409" width="4.140625" style="19" customWidth="1"/>
    <col min="7410" max="7410" width="0" style="19" hidden="1" customWidth="1"/>
    <col min="7411" max="7412" width="4.140625" style="19" customWidth="1"/>
    <col min="7413" max="7413" width="0.5703125" style="19" customWidth="1"/>
    <col min="7414" max="7414" width="0" style="19" hidden="1" customWidth="1"/>
    <col min="7415" max="7416" width="3.5703125" style="19" customWidth="1"/>
    <col min="7417" max="7417" width="0.42578125" style="19" customWidth="1"/>
    <col min="7418" max="7418" width="0" style="19" hidden="1" customWidth="1"/>
    <col min="7419" max="7421" width="3.28515625" style="19" customWidth="1"/>
    <col min="7422" max="7422" width="2.7109375" style="19" customWidth="1"/>
    <col min="7423" max="7425" width="0" style="19" hidden="1" customWidth="1"/>
    <col min="7426" max="7426" width="7.42578125" style="19" customWidth="1"/>
    <col min="7427" max="7427" width="5.42578125" style="19" customWidth="1"/>
    <col min="7428" max="7428" width="0" style="19" hidden="1" customWidth="1"/>
    <col min="7429" max="7658" width="9.140625" style="19"/>
    <col min="7659" max="7660" width="4.140625" style="19" customWidth="1"/>
    <col min="7661" max="7664" width="6.28515625" style="19" customWidth="1"/>
    <col min="7665" max="7665" width="4.140625" style="19" customWidth="1"/>
    <col min="7666" max="7666" width="0" style="19" hidden="1" customWidth="1"/>
    <col min="7667" max="7668" width="4.140625" style="19" customWidth="1"/>
    <col min="7669" max="7669" width="0.5703125" style="19" customWidth="1"/>
    <col min="7670" max="7670" width="0" style="19" hidden="1" customWidth="1"/>
    <col min="7671" max="7672" width="3.5703125" style="19" customWidth="1"/>
    <col min="7673" max="7673" width="0.42578125" style="19" customWidth="1"/>
    <col min="7674" max="7674" width="0" style="19" hidden="1" customWidth="1"/>
    <col min="7675" max="7677" width="3.28515625" style="19" customWidth="1"/>
    <col min="7678" max="7678" width="2.7109375" style="19" customWidth="1"/>
    <col min="7679" max="7681" width="0" style="19" hidden="1" customWidth="1"/>
    <col min="7682" max="7682" width="7.42578125" style="19" customWidth="1"/>
    <col min="7683" max="7683" width="5.42578125" style="19" customWidth="1"/>
    <col min="7684" max="7684" width="0" style="19" hidden="1" customWidth="1"/>
    <col min="7685" max="7914" width="9.140625" style="19"/>
    <col min="7915" max="7916" width="4.140625" style="19" customWidth="1"/>
    <col min="7917" max="7920" width="6.28515625" style="19" customWidth="1"/>
    <col min="7921" max="7921" width="4.140625" style="19" customWidth="1"/>
    <col min="7922" max="7922" width="0" style="19" hidden="1" customWidth="1"/>
    <col min="7923" max="7924" width="4.140625" style="19" customWidth="1"/>
    <col min="7925" max="7925" width="0.5703125" style="19" customWidth="1"/>
    <col min="7926" max="7926" width="0" style="19" hidden="1" customWidth="1"/>
    <col min="7927" max="7928" width="3.5703125" style="19" customWidth="1"/>
    <col min="7929" max="7929" width="0.42578125" style="19" customWidth="1"/>
    <col min="7930" max="7930" width="0" style="19" hidden="1" customWidth="1"/>
    <col min="7931" max="7933" width="3.28515625" style="19" customWidth="1"/>
    <col min="7934" max="7934" width="2.7109375" style="19" customWidth="1"/>
    <col min="7935" max="7937" width="0" style="19" hidden="1" customWidth="1"/>
    <col min="7938" max="7938" width="7.42578125" style="19" customWidth="1"/>
    <col min="7939" max="7939" width="5.42578125" style="19" customWidth="1"/>
    <col min="7940" max="7940" width="0" style="19" hidden="1" customWidth="1"/>
    <col min="7941" max="8170" width="9.140625" style="19"/>
    <col min="8171" max="8172" width="4.140625" style="19" customWidth="1"/>
    <col min="8173" max="8176" width="6.28515625" style="19" customWidth="1"/>
    <col min="8177" max="8177" width="4.140625" style="19" customWidth="1"/>
    <col min="8178" max="8178" width="0" style="19" hidden="1" customWidth="1"/>
    <col min="8179" max="8180" width="4.140625" style="19" customWidth="1"/>
    <col min="8181" max="8181" width="0.5703125" style="19" customWidth="1"/>
    <col min="8182" max="8182" width="0" style="19" hidden="1" customWidth="1"/>
    <col min="8183" max="8184" width="3.5703125" style="19" customWidth="1"/>
    <col min="8185" max="8185" width="0.42578125" style="19" customWidth="1"/>
    <col min="8186" max="8186" width="0" style="19" hidden="1" customWidth="1"/>
    <col min="8187" max="8189" width="3.28515625" style="19" customWidth="1"/>
    <col min="8190" max="8190" width="2.7109375" style="19" customWidth="1"/>
    <col min="8191" max="8193" width="0" style="19" hidden="1" customWidth="1"/>
    <col min="8194" max="8194" width="7.42578125" style="19" customWidth="1"/>
    <col min="8195" max="8195" width="5.42578125" style="19" customWidth="1"/>
    <col min="8196" max="8196" width="0" style="19" hidden="1" customWidth="1"/>
    <col min="8197" max="8426" width="9.140625" style="19"/>
    <col min="8427" max="8428" width="4.140625" style="19" customWidth="1"/>
    <col min="8429" max="8432" width="6.28515625" style="19" customWidth="1"/>
    <col min="8433" max="8433" width="4.140625" style="19" customWidth="1"/>
    <col min="8434" max="8434" width="0" style="19" hidden="1" customWidth="1"/>
    <col min="8435" max="8436" width="4.140625" style="19" customWidth="1"/>
    <col min="8437" max="8437" width="0.5703125" style="19" customWidth="1"/>
    <col min="8438" max="8438" width="0" style="19" hidden="1" customWidth="1"/>
    <col min="8439" max="8440" width="3.5703125" style="19" customWidth="1"/>
    <col min="8441" max="8441" width="0.42578125" style="19" customWidth="1"/>
    <col min="8442" max="8442" width="0" style="19" hidden="1" customWidth="1"/>
    <col min="8443" max="8445" width="3.28515625" style="19" customWidth="1"/>
    <col min="8446" max="8446" width="2.7109375" style="19" customWidth="1"/>
    <col min="8447" max="8449" width="0" style="19" hidden="1" customWidth="1"/>
    <col min="8450" max="8450" width="7.42578125" style="19" customWidth="1"/>
    <col min="8451" max="8451" width="5.42578125" style="19" customWidth="1"/>
    <col min="8452" max="8452" width="0" style="19" hidden="1" customWidth="1"/>
    <col min="8453" max="8682" width="9.140625" style="19"/>
    <col min="8683" max="8684" width="4.140625" style="19" customWidth="1"/>
    <col min="8685" max="8688" width="6.28515625" style="19" customWidth="1"/>
    <col min="8689" max="8689" width="4.140625" style="19" customWidth="1"/>
    <col min="8690" max="8690" width="0" style="19" hidden="1" customWidth="1"/>
    <col min="8691" max="8692" width="4.140625" style="19" customWidth="1"/>
    <col min="8693" max="8693" width="0.5703125" style="19" customWidth="1"/>
    <col min="8694" max="8694" width="0" style="19" hidden="1" customWidth="1"/>
    <col min="8695" max="8696" width="3.5703125" style="19" customWidth="1"/>
    <col min="8697" max="8697" width="0.42578125" style="19" customWidth="1"/>
    <col min="8698" max="8698" width="0" style="19" hidden="1" customWidth="1"/>
    <col min="8699" max="8701" width="3.28515625" style="19" customWidth="1"/>
    <col min="8702" max="8702" width="2.7109375" style="19" customWidth="1"/>
    <col min="8703" max="8705" width="0" style="19" hidden="1" customWidth="1"/>
    <col min="8706" max="8706" width="7.42578125" style="19" customWidth="1"/>
    <col min="8707" max="8707" width="5.42578125" style="19" customWidth="1"/>
    <col min="8708" max="8708" width="0" style="19" hidden="1" customWidth="1"/>
    <col min="8709" max="8938" width="9.140625" style="19"/>
    <col min="8939" max="8940" width="4.140625" style="19" customWidth="1"/>
    <col min="8941" max="8944" width="6.28515625" style="19" customWidth="1"/>
    <col min="8945" max="8945" width="4.140625" style="19" customWidth="1"/>
    <col min="8946" max="8946" width="0" style="19" hidden="1" customWidth="1"/>
    <col min="8947" max="8948" width="4.140625" style="19" customWidth="1"/>
    <col min="8949" max="8949" width="0.5703125" style="19" customWidth="1"/>
    <col min="8950" max="8950" width="0" style="19" hidden="1" customWidth="1"/>
    <col min="8951" max="8952" width="3.5703125" style="19" customWidth="1"/>
    <col min="8953" max="8953" width="0.42578125" style="19" customWidth="1"/>
    <col min="8954" max="8954" width="0" style="19" hidden="1" customWidth="1"/>
    <col min="8955" max="8957" width="3.28515625" style="19" customWidth="1"/>
    <col min="8958" max="8958" width="2.7109375" style="19" customWidth="1"/>
    <col min="8959" max="8961" width="0" style="19" hidden="1" customWidth="1"/>
    <col min="8962" max="8962" width="7.42578125" style="19" customWidth="1"/>
    <col min="8963" max="8963" width="5.42578125" style="19" customWidth="1"/>
    <col min="8964" max="8964" width="0" style="19" hidden="1" customWidth="1"/>
    <col min="8965" max="9194" width="9.140625" style="19"/>
    <col min="9195" max="9196" width="4.140625" style="19" customWidth="1"/>
    <col min="9197" max="9200" width="6.28515625" style="19" customWidth="1"/>
    <col min="9201" max="9201" width="4.140625" style="19" customWidth="1"/>
    <col min="9202" max="9202" width="0" style="19" hidden="1" customWidth="1"/>
    <col min="9203" max="9204" width="4.140625" style="19" customWidth="1"/>
    <col min="9205" max="9205" width="0.5703125" style="19" customWidth="1"/>
    <col min="9206" max="9206" width="0" style="19" hidden="1" customWidth="1"/>
    <col min="9207" max="9208" width="3.5703125" style="19" customWidth="1"/>
    <col min="9209" max="9209" width="0.42578125" style="19" customWidth="1"/>
    <col min="9210" max="9210" width="0" style="19" hidden="1" customWidth="1"/>
    <col min="9211" max="9213" width="3.28515625" style="19" customWidth="1"/>
    <col min="9214" max="9214" width="2.7109375" style="19" customWidth="1"/>
    <col min="9215" max="9217" width="0" style="19" hidden="1" customWidth="1"/>
    <col min="9218" max="9218" width="7.42578125" style="19" customWidth="1"/>
    <col min="9219" max="9219" width="5.42578125" style="19" customWidth="1"/>
    <col min="9220" max="9220" width="0" style="19" hidden="1" customWidth="1"/>
    <col min="9221" max="9450" width="9.140625" style="19"/>
    <col min="9451" max="9452" width="4.140625" style="19" customWidth="1"/>
    <col min="9453" max="9456" width="6.28515625" style="19" customWidth="1"/>
    <col min="9457" max="9457" width="4.140625" style="19" customWidth="1"/>
    <col min="9458" max="9458" width="0" style="19" hidden="1" customWidth="1"/>
    <col min="9459" max="9460" width="4.140625" style="19" customWidth="1"/>
    <col min="9461" max="9461" width="0.5703125" style="19" customWidth="1"/>
    <col min="9462" max="9462" width="0" style="19" hidden="1" customWidth="1"/>
    <col min="9463" max="9464" width="3.5703125" style="19" customWidth="1"/>
    <col min="9465" max="9465" width="0.42578125" style="19" customWidth="1"/>
    <col min="9466" max="9466" width="0" style="19" hidden="1" customWidth="1"/>
    <col min="9467" max="9469" width="3.28515625" style="19" customWidth="1"/>
    <col min="9470" max="9470" width="2.7109375" style="19" customWidth="1"/>
    <col min="9471" max="9473" width="0" style="19" hidden="1" customWidth="1"/>
    <col min="9474" max="9474" width="7.42578125" style="19" customWidth="1"/>
    <col min="9475" max="9475" width="5.42578125" style="19" customWidth="1"/>
    <col min="9476" max="9476" width="0" style="19" hidden="1" customWidth="1"/>
    <col min="9477" max="9706" width="9.140625" style="19"/>
    <col min="9707" max="9708" width="4.140625" style="19" customWidth="1"/>
    <col min="9709" max="9712" width="6.28515625" style="19" customWidth="1"/>
    <col min="9713" max="9713" width="4.140625" style="19" customWidth="1"/>
    <col min="9714" max="9714" width="0" style="19" hidden="1" customWidth="1"/>
    <col min="9715" max="9716" width="4.140625" style="19" customWidth="1"/>
    <col min="9717" max="9717" width="0.5703125" style="19" customWidth="1"/>
    <col min="9718" max="9718" width="0" style="19" hidden="1" customWidth="1"/>
    <col min="9719" max="9720" width="3.5703125" style="19" customWidth="1"/>
    <col min="9721" max="9721" width="0.42578125" style="19" customWidth="1"/>
    <col min="9722" max="9722" width="0" style="19" hidden="1" customWidth="1"/>
    <col min="9723" max="9725" width="3.28515625" style="19" customWidth="1"/>
    <col min="9726" max="9726" width="2.7109375" style="19" customWidth="1"/>
    <col min="9727" max="9729" width="0" style="19" hidden="1" customWidth="1"/>
    <col min="9730" max="9730" width="7.42578125" style="19" customWidth="1"/>
    <col min="9731" max="9731" width="5.42578125" style="19" customWidth="1"/>
    <col min="9732" max="9732" width="0" style="19" hidden="1" customWidth="1"/>
    <col min="9733" max="9962" width="9.140625" style="19"/>
    <col min="9963" max="9964" width="4.140625" style="19" customWidth="1"/>
    <col min="9965" max="9968" width="6.28515625" style="19" customWidth="1"/>
    <col min="9969" max="9969" width="4.140625" style="19" customWidth="1"/>
    <col min="9970" max="9970" width="0" style="19" hidden="1" customWidth="1"/>
    <col min="9971" max="9972" width="4.140625" style="19" customWidth="1"/>
    <col min="9973" max="9973" width="0.5703125" style="19" customWidth="1"/>
    <col min="9974" max="9974" width="0" style="19" hidden="1" customWidth="1"/>
    <col min="9975" max="9976" width="3.5703125" style="19" customWidth="1"/>
    <col min="9977" max="9977" width="0.42578125" style="19" customWidth="1"/>
    <col min="9978" max="9978" width="0" style="19" hidden="1" customWidth="1"/>
    <col min="9979" max="9981" width="3.28515625" style="19" customWidth="1"/>
    <col min="9982" max="9982" width="2.7109375" style="19" customWidth="1"/>
    <col min="9983" max="9985" width="0" style="19" hidden="1" customWidth="1"/>
    <col min="9986" max="9986" width="7.42578125" style="19" customWidth="1"/>
    <col min="9987" max="9987" width="5.42578125" style="19" customWidth="1"/>
    <col min="9988" max="9988" width="0" style="19" hidden="1" customWidth="1"/>
    <col min="9989" max="10218" width="9.140625" style="19"/>
    <col min="10219" max="10220" width="4.140625" style="19" customWidth="1"/>
    <col min="10221" max="10224" width="6.28515625" style="19" customWidth="1"/>
    <col min="10225" max="10225" width="4.140625" style="19" customWidth="1"/>
    <col min="10226" max="10226" width="0" style="19" hidden="1" customWidth="1"/>
    <col min="10227" max="10228" width="4.140625" style="19" customWidth="1"/>
    <col min="10229" max="10229" width="0.5703125" style="19" customWidth="1"/>
    <col min="10230" max="10230" width="0" style="19" hidden="1" customWidth="1"/>
    <col min="10231" max="10232" width="3.5703125" style="19" customWidth="1"/>
    <col min="10233" max="10233" width="0.42578125" style="19" customWidth="1"/>
    <col min="10234" max="10234" width="0" style="19" hidden="1" customWidth="1"/>
    <col min="10235" max="10237" width="3.28515625" style="19" customWidth="1"/>
    <col min="10238" max="10238" width="2.7109375" style="19" customWidth="1"/>
    <col min="10239" max="10241" width="0" style="19" hidden="1" customWidth="1"/>
    <col min="10242" max="10242" width="7.42578125" style="19" customWidth="1"/>
    <col min="10243" max="10243" width="5.42578125" style="19" customWidth="1"/>
    <col min="10244" max="10244" width="0" style="19" hidden="1" customWidth="1"/>
    <col min="10245" max="10474" width="9.140625" style="19"/>
    <col min="10475" max="10476" width="4.140625" style="19" customWidth="1"/>
    <col min="10477" max="10480" width="6.28515625" style="19" customWidth="1"/>
    <col min="10481" max="10481" width="4.140625" style="19" customWidth="1"/>
    <col min="10482" max="10482" width="0" style="19" hidden="1" customWidth="1"/>
    <col min="10483" max="10484" width="4.140625" style="19" customWidth="1"/>
    <col min="10485" max="10485" width="0.5703125" style="19" customWidth="1"/>
    <col min="10486" max="10486" width="0" style="19" hidden="1" customWidth="1"/>
    <col min="10487" max="10488" width="3.5703125" style="19" customWidth="1"/>
    <col min="10489" max="10489" width="0.42578125" style="19" customWidth="1"/>
    <col min="10490" max="10490" width="0" style="19" hidden="1" customWidth="1"/>
    <col min="10491" max="10493" width="3.28515625" style="19" customWidth="1"/>
    <col min="10494" max="10494" width="2.7109375" style="19" customWidth="1"/>
    <col min="10495" max="10497" width="0" style="19" hidden="1" customWidth="1"/>
    <col min="10498" max="10498" width="7.42578125" style="19" customWidth="1"/>
    <col min="10499" max="10499" width="5.42578125" style="19" customWidth="1"/>
    <col min="10500" max="10500" width="0" style="19" hidden="1" customWidth="1"/>
    <col min="10501" max="10730" width="9.140625" style="19"/>
    <col min="10731" max="10732" width="4.140625" style="19" customWidth="1"/>
    <col min="10733" max="10736" width="6.28515625" style="19" customWidth="1"/>
    <col min="10737" max="10737" width="4.140625" style="19" customWidth="1"/>
    <col min="10738" max="10738" width="0" style="19" hidden="1" customWidth="1"/>
    <col min="10739" max="10740" width="4.140625" style="19" customWidth="1"/>
    <col min="10741" max="10741" width="0.5703125" style="19" customWidth="1"/>
    <col min="10742" max="10742" width="0" style="19" hidden="1" customWidth="1"/>
    <col min="10743" max="10744" width="3.5703125" style="19" customWidth="1"/>
    <col min="10745" max="10745" width="0.42578125" style="19" customWidth="1"/>
    <col min="10746" max="10746" width="0" style="19" hidden="1" customWidth="1"/>
    <col min="10747" max="10749" width="3.28515625" style="19" customWidth="1"/>
    <col min="10750" max="10750" width="2.7109375" style="19" customWidth="1"/>
    <col min="10751" max="10753" width="0" style="19" hidden="1" customWidth="1"/>
    <col min="10754" max="10754" width="7.42578125" style="19" customWidth="1"/>
    <col min="10755" max="10755" width="5.42578125" style="19" customWidth="1"/>
    <col min="10756" max="10756" width="0" style="19" hidden="1" customWidth="1"/>
    <col min="10757" max="10986" width="9.140625" style="19"/>
    <col min="10987" max="10988" width="4.140625" style="19" customWidth="1"/>
    <col min="10989" max="10992" width="6.28515625" style="19" customWidth="1"/>
    <col min="10993" max="10993" width="4.140625" style="19" customWidth="1"/>
    <col min="10994" max="10994" width="0" style="19" hidden="1" customWidth="1"/>
    <col min="10995" max="10996" width="4.140625" style="19" customWidth="1"/>
    <col min="10997" max="10997" width="0.5703125" style="19" customWidth="1"/>
    <col min="10998" max="10998" width="0" style="19" hidden="1" customWidth="1"/>
    <col min="10999" max="11000" width="3.5703125" style="19" customWidth="1"/>
    <col min="11001" max="11001" width="0.42578125" style="19" customWidth="1"/>
    <col min="11002" max="11002" width="0" style="19" hidden="1" customWidth="1"/>
    <col min="11003" max="11005" width="3.28515625" style="19" customWidth="1"/>
    <col min="11006" max="11006" width="2.7109375" style="19" customWidth="1"/>
    <col min="11007" max="11009" width="0" style="19" hidden="1" customWidth="1"/>
    <col min="11010" max="11010" width="7.42578125" style="19" customWidth="1"/>
    <col min="11011" max="11011" width="5.42578125" style="19" customWidth="1"/>
    <col min="11012" max="11012" width="0" style="19" hidden="1" customWidth="1"/>
    <col min="11013" max="11242" width="9.140625" style="19"/>
    <col min="11243" max="11244" width="4.140625" style="19" customWidth="1"/>
    <col min="11245" max="11248" width="6.28515625" style="19" customWidth="1"/>
    <col min="11249" max="11249" width="4.140625" style="19" customWidth="1"/>
    <col min="11250" max="11250" width="0" style="19" hidden="1" customWidth="1"/>
    <col min="11251" max="11252" width="4.140625" style="19" customWidth="1"/>
    <col min="11253" max="11253" width="0.5703125" style="19" customWidth="1"/>
    <col min="11254" max="11254" width="0" style="19" hidden="1" customWidth="1"/>
    <col min="11255" max="11256" width="3.5703125" style="19" customWidth="1"/>
    <col min="11257" max="11257" width="0.42578125" style="19" customWidth="1"/>
    <col min="11258" max="11258" width="0" style="19" hidden="1" customWidth="1"/>
    <col min="11259" max="11261" width="3.28515625" style="19" customWidth="1"/>
    <col min="11262" max="11262" width="2.7109375" style="19" customWidth="1"/>
    <col min="11263" max="11265" width="0" style="19" hidden="1" customWidth="1"/>
    <col min="11266" max="11266" width="7.42578125" style="19" customWidth="1"/>
    <col min="11267" max="11267" width="5.42578125" style="19" customWidth="1"/>
    <col min="11268" max="11268" width="0" style="19" hidden="1" customWidth="1"/>
    <col min="11269" max="11498" width="9.140625" style="19"/>
    <col min="11499" max="11500" width="4.140625" style="19" customWidth="1"/>
    <col min="11501" max="11504" width="6.28515625" style="19" customWidth="1"/>
    <col min="11505" max="11505" width="4.140625" style="19" customWidth="1"/>
    <col min="11506" max="11506" width="0" style="19" hidden="1" customWidth="1"/>
    <col min="11507" max="11508" width="4.140625" style="19" customWidth="1"/>
    <col min="11509" max="11509" width="0.5703125" style="19" customWidth="1"/>
    <col min="11510" max="11510" width="0" style="19" hidden="1" customWidth="1"/>
    <col min="11511" max="11512" width="3.5703125" style="19" customWidth="1"/>
    <col min="11513" max="11513" width="0.42578125" style="19" customWidth="1"/>
    <col min="11514" max="11514" width="0" style="19" hidden="1" customWidth="1"/>
    <col min="11515" max="11517" width="3.28515625" style="19" customWidth="1"/>
    <col min="11518" max="11518" width="2.7109375" style="19" customWidth="1"/>
    <col min="11519" max="11521" width="0" style="19" hidden="1" customWidth="1"/>
    <col min="11522" max="11522" width="7.42578125" style="19" customWidth="1"/>
    <col min="11523" max="11523" width="5.42578125" style="19" customWidth="1"/>
    <col min="11524" max="11524" width="0" style="19" hidden="1" customWidth="1"/>
    <col min="11525" max="11754" width="9.140625" style="19"/>
    <col min="11755" max="11756" width="4.140625" style="19" customWidth="1"/>
    <col min="11757" max="11760" width="6.28515625" style="19" customWidth="1"/>
    <col min="11761" max="11761" width="4.140625" style="19" customWidth="1"/>
    <col min="11762" max="11762" width="0" style="19" hidden="1" customWidth="1"/>
    <col min="11763" max="11764" width="4.140625" style="19" customWidth="1"/>
    <col min="11765" max="11765" width="0.5703125" style="19" customWidth="1"/>
    <col min="11766" max="11766" width="0" style="19" hidden="1" customWidth="1"/>
    <col min="11767" max="11768" width="3.5703125" style="19" customWidth="1"/>
    <col min="11769" max="11769" width="0.42578125" style="19" customWidth="1"/>
    <col min="11770" max="11770" width="0" style="19" hidden="1" customWidth="1"/>
    <col min="11771" max="11773" width="3.28515625" style="19" customWidth="1"/>
    <col min="11774" max="11774" width="2.7109375" style="19" customWidth="1"/>
    <col min="11775" max="11777" width="0" style="19" hidden="1" customWidth="1"/>
    <col min="11778" max="11778" width="7.42578125" style="19" customWidth="1"/>
    <col min="11779" max="11779" width="5.42578125" style="19" customWidth="1"/>
    <col min="11780" max="11780" width="0" style="19" hidden="1" customWidth="1"/>
    <col min="11781" max="12010" width="9.140625" style="19"/>
    <col min="12011" max="12012" width="4.140625" style="19" customWidth="1"/>
    <col min="12013" max="12016" width="6.28515625" style="19" customWidth="1"/>
    <col min="12017" max="12017" width="4.140625" style="19" customWidth="1"/>
    <col min="12018" max="12018" width="0" style="19" hidden="1" customWidth="1"/>
    <col min="12019" max="12020" width="4.140625" style="19" customWidth="1"/>
    <col min="12021" max="12021" width="0.5703125" style="19" customWidth="1"/>
    <col min="12022" max="12022" width="0" style="19" hidden="1" customWidth="1"/>
    <col min="12023" max="12024" width="3.5703125" style="19" customWidth="1"/>
    <col min="12025" max="12025" width="0.42578125" style="19" customWidth="1"/>
    <col min="12026" max="12026" width="0" style="19" hidden="1" customWidth="1"/>
    <col min="12027" max="12029" width="3.28515625" style="19" customWidth="1"/>
    <col min="12030" max="12030" width="2.7109375" style="19" customWidth="1"/>
    <col min="12031" max="12033" width="0" style="19" hidden="1" customWidth="1"/>
    <col min="12034" max="12034" width="7.42578125" style="19" customWidth="1"/>
    <col min="12035" max="12035" width="5.42578125" style="19" customWidth="1"/>
    <col min="12036" max="12036" width="0" style="19" hidden="1" customWidth="1"/>
    <col min="12037" max="12266" width="9.140625" style="19"/>
    <col min="12267" max="12268" width="4.140625" style="19" customWidth="1"/>
    <col min="12269" max="12272" width="6.28515625" style="19" customWidth="1"/>
    <col min="12273" max="12273" width="4.140625" style="19" customWidth="1"/>
    <col min="12274" max="12274" width="0" style="19" hidden="1" customWidth="1"/>
    <col min="12275" max="12276" width="4.140625" style="19" customWidth="1"/>
    <col min="12277" max="12277" width="0.5703125" style="19" customWidth="1"/>
    <col min="12278" max="12278" width="0" style="19" hidden="1" customWidth="1"/>
    <col min="12279" max="12280" width="3.5703125" style="19" customWidth="1"/>
    <col min="12281" max="12281" width="0.42578125" style="19" customWidth="1"/>
    <col min="12282" max="12282" width="0" style="19" hidden="1" customWidth="1"/>
    <col min="12283" max="12285" width="3.28515625" style="19" customWidth="1"/>
    <col min="12286" max="12286" width="2.7109375" style="19" customWidth="1"/>
    <col min="12287" max="12289" width="0" style="19" hidden="1" customWidth="1"/>
    <col min="12290" max="12290" width="7.42578125" style="19" customWidth="1"/>
    <col min="12291" max="12291" width="5.42578125" style="19" customWidth="1"/>
    <col min="12292" max="12292" width="0" style="19" hidden="1" customWidth="1"/>
    <col min="12293" max="12522" width="9.140625" style="19"/>
    <col min="12523" max="12524" width="4.140625" style="19" customWidth="1"/>
    <col min="12525" max="12528" width="6.28515625" style="19" customWidth="1"/>
    <col min="12529" max="12529" width="4.140625" style="19" customWidth="1"/>
    <col min="12530" max="12530" width="0" style="19" hidden="1" customWidth="1"/>
    <col min="12531" max="12532" width="4.140625" style="19" customWidth="1"/>
    <col min="12533" max="12533" width="0.5703125" style="19" customWidth="1"/>
    <col min="12534" max="12534" width="0" style="19" hidden="1" customWidth="1"/>
    <col min="12535" max="12536" width="3.5703125" style="19" customWidth="1"/>
    <col min="12537" max="12537" width="0.42578125" style="19" customWidth="1"/>
    <col min="12538" max="12538" width="0" style="19" hidden="1" customWidth="1"/>
    <col min="12539" max="12541" width="3.28515625" style="19" customWidth="1"/>
    <col min="12542" max="12542" width="2.7109375" style="19" customWidth="1"/>
    <col min="12543" max="12545" width="0" style="19" hidden="1" customWidth="1"/>
    <col min="12546" max="12546" width="7.42578125" style="19" customWidth="1"/>
    <col min="12547" max="12547" width="5.42578125" style="19" customWidth="1"/>
    <col min="12548" max="12548" width="0" style="19" hidden="1" customWidth="1"/>
    <col min="12549" max="12778" width="9.140625" style="19"/>
    <col min="12779" max="12780" width="4.140625" style="19" customWidth="1"/>
    <col min="12781" max="12784" width="6.28515625" style="19" customWidth="1"/>
    <col min="12785" max="12785" width="4.140625" style="19" customWidth="1"/>
    <col min="12786" max="12786" width="0" style="19" hidden="1" customWidth="1"/>
    <col min="12787" max="12788" width="4.140625" style="19" customWidth="1"/>
    <col min="12789" max="12789" width="0.5703125" style="19" customWidth="1"/>
    <col min="12790" max="12790" width="0" style="19" hidden="1" customWidth="1"/>
    <col min="12791" max="12792" width="3.5703125" style="19" customWidth="1"/>
    <col min="12793" max="12793" width="0.42578125" style="19" customWidth="1"/>
    <col min="12794" max="12794" width="0" style="19" hidden="1" customWidth="1"/>
    <col min="12795" max="12797" width="3.28515625" style="19" customWidth="1"/>
    <col min="12798" max="12798" width="2.7109375" style="19" customWidth="1"/>
    <col min="12799" max="12801" width="0" style="19" hidden="1" customWidth="1"/>
    <col min="12802" max="12802" width="7.42578125" style="19" customWidth="1"/>
    <col min="12803" max="12803" width="5.42578125" style="19" customWidth="1"/>
    <col min="12804" max="12804" width="0" style="19" hidden="1" customWidth="1"/>
    <col min="12805" max="13034" width="9.140625" style="19"/>
    <col min="13035" max="13036" width="4.140625" style="19" customWidth="1"/>
    <col min="13037" max="13040" width="6.28515625" style="19" customWidth="1"/>
    <col min="13041" max="13041" width="4.140625" style="19" customWidth="1"/>
    <col min="13042" max="13042" width="0" style="19" hidden="1" customWidth="1"/>
    <col min="13043" max="13044" width="4.140625" style="19" customWidth="1"/>
    <col min="13045" max="13045" width="0.5703125" style="19" customWidth="1"/>
    <col min="13046" max="13046" width="0" style="19" hidden="1" customWidth="1"/>
    <col min="13047" max="13048" width="3.5703125" style="19" customWidth="1"/>
    <col min="13049" max="13049" width="0.42578125" style="19" customWidth="1"/>
    <col min="13050" max="13050" width="0" style="19" hidden="1" customWidth="1"/>
    <col min="13051" max="13053" width="3.28515625" style="19" customWidth="1"/>
    <col min="13054" max="13054" width="2.7109375" style="19" customWidth="1"/>
    <col min="13055" max="13057" width="0" style="19" hidden="1" customWidth="1"/>
    <col min="13058" max="13058" width="7.42578125" style="19" customWidth="1"/>
    <col min="13059" max="13059" width="5.42578125" style="19" customWidth="1"/>
    <col min="13060" max="13060" width="0" style="19" hidden="1" customWidth="1"/>
    <col min="13061" max="13290" width="9.140625" style="19"/>
    <col min="13291" max="13292" width="4.140625" style="19" customWidth="1"/>
    <col min="13293" max="13296" width="6.28515625" style="19" customWidth="1"/>
    <col min="13297" max="13297" width="4.140625" style="19" customWidth="1"/>
    <col min="13298" max="13298" width="0" style="19" hidden="1" customWidth="1"/>
    <col min="13299" max="13300" width="4.140625" style="19" customWidth="1"/>
    <col min="13301" max="13301" width="0.5703125" style="19" customWidth="1"/>
    <col min="13302" max="13302" width="0" style="19" hidden="1" customWidth="1"/>
    <col min="13303" max="13304" width="3.5703125" style="19" customWidth="1"/>
    <col min="13305" max="13305" width="0.42578125" style="19" customWidth="1"/>
    <col min="13306" max="13306" width="0" style="19" hidden="1" customWidth="1"/>
    <col min="13307" max="13309" width="3.28515625" style="19" customWidth="1"/>
    <col min="13310" max="13310" width="2.7109375" style="19" customWidth="1"/>
    <col min="13311" max="13313" width="0" style="19" hidden="1" customWidth="1"/>
    <col min="13314" max="13314" width="7.42578125" style="19" customWidth="1"/>
    <col min="13315" max="13315" width="5.42578125" style="19" customWidth="1"/>
    <col min="13316" max="13316" width="0" style="19" hidden="1" customWidth="1"/>
    <col min="13317" max="13546" width="9.140625" style="19"/>
    <col min="13547" max="13548" width="4.140625" style="19" customWidth="1"/>
    <col min="13549" max="13552" width="6.28515625" style="19" customWidth="1"/>
    <col min="13553" max="13553" width="4.140625" style="19" customWidth="1"/>
    <col min="13554" max="13554" width="0" style="19" hidden="1" customWidth="1"/>
    <col min="13555" max="13556" width="4.140625" style="19" customWidth="1"/>
    <col min="13557" max="13557" width="0.5703125" style="19" customWidth="1"/>
    <col min="13558" max="13558" width="0" style="19" hidden="1" customWidth="1"/>
    <col min="13559" max="13560" width="3.5703125" style="19" customWidth="1"/>
    <col min="13561" max="13561" width="0.42578125" style="19" customWidth="1"/>
    <col min="13562" max="13562" width="0" style="19" hidden="1" customWidth="1"/>
    <col min="13563" max="13565" width="3.28515625" style="19" customWidth="1"/>
    <col min="13566" max="13566" width="2.7109375" style="19" customWidth="1"/>
    <col min="13567" max="13569" width="0" style="19" hidden="1" customWidth="1"/>
    <col min="13570" max="13570" width="7.42578125" style="19" customWidth="1"/>
    <col min="13571" max="13571" width="5.42578125" style="19" customWidth="1"/>
    <col min="13572" max="13572" width="0" style="19" hidden="1" customWidth="1"/>
    <col min="13573" max="13802" width="9.140625" style="19"/>
    <col min="13803" max="13804" width="4.140625" style="19" customWidth="1"/>
    <col min="13805" max="13808" width="6.28515625" style="19" customWidth="1"/>
    <col min="13809" max="13809" width="4.140625" style="19" customWidth="1"/>
    <col min="13810" max="13810" width="0" style="19" hidden="1" customWidth="1"/>
    <col min="13811" max="13812" width="4.140625" style="19" customWidth="1"/>
    <col min="13813" max="13813" width="0.5703125" style="19" customWidth="1"/>
    <col min="13814" max="13814" width="0" style="19" hidden="1" customWidth="1"/>
    <col min="13815" max="13816" width="3.5703125" style="19" customWidth="1"/>
    <col min="13817" max="13817" width="0.42578125" style="19" customWidth="1"/>
    <col min="13818" max="13818" width="0" style="19" hidden="1" customWidth="1"/>
    <col min="13819" max="13821" width="3.28515625" style="19" customWidth="1"/>
    <col min="13822" max="13822" width="2.7109375" style="19" customWidth="1"/>
    <col min="13823" max="13825" width="0" style="19" hidden="1" customWidth="1"/>
    <col min="13826" max="13826" width="7.42578125" style="19" customWidth="1"/>
    <col min="13827" max="13827" width="5.42578125" style="19" customWidth="1"/>
    <col min="13828" max="13828" width="0" style="19" hidden="1" customWidth="1"/>
    <col min="13829" max="14058" width="9.140625" style="19"/>
    <col min="14059" max="14060" width="4.140625" style="19" customWidth="1"/>
    <col min="14061" max="14064" width="6.28515625" style="19" customWidth="1"/>
    <col min="14065" max="14065" width="4.140625" style="19" customWidth="1"/>
    <col min="14066" max="14066" width="0" style="19" hidden="1" customWidth="1"/>
    <col min="14067" max="14068" width="4.140625" style="19" customWidth="1"/>
    <col min="14069" max="14069" width="0.5703125" style="19" customWidth="1"/>
    <col min="14070" max="14070" width="0" style="19" hidden="1" customWidth="1"/>
    <col min="14071" max="14072" width="3.5703125" style="19" customWidth="1"/>
    <col min="14073" max="14073" width="0.42578125" style="19" customWidth="1"/>
    <col min="14074" max="14074" width="0" style="19" hidden="1" customWidth="1"/>
    <col min="14075" max="14077" width="3.28515625" style="19" customWidth="1"/>
    <col min="14078" max="14078" width="2.7109375" style="19" customWidth="1"/>
    <col min="14079" max="14081" width="0" style="19" hidden="1" customWidth="1"/>
    <col min="14082" max="14082" width="7.42578125" style="19" customWidth="1"/>
    <col min="14083" max="14083" width="5.42578125" style="19" customWidth="1"/>
    <col min="14084" max="14084" width="0" style="19" hidden="1" customWidth="1"/>
    <col min="14085" max="14314" width="9.140625" style="19"/>
    <col min="14315" max="14316" width="4.140625" style="19" customWidth="1"/>
    <col min="14317" max="14320" width="6.28515625" style="19" customWidth="1"/>
    <col min="14321" max="14321" width="4.140625" style="19" customWidth="1"/>
    <col min="14322" max="14322" width="0" style="19" hidden="1" customWidth="1"/>
    <col min="14323" max="14324" width="4.140625" style="19" customWidth="1"/>
    <col min="14325" max="14325" width="0.5703125" style="19" customWidth="1"/>
    <col min="14326" max="14326" width="0" style="19" hidden="1" customWidth="1"/>
    <col min="14327" max="14328" width="3.5703125" style="19" customWidth="1"/>
    <col min="14329" max="14329" width="0.42578125" style="19" customWidth="1"/>
    <col min="14330" max="14330" width="0" style="19" hidden="1" customWidth="1"/>
    <col min="14331" max="14333" width="3.28515625" style="19" customWidth="1"/>
    <col min="14334" max="14334" width="2.7109375" style="19" customWidth="1"/>
    <col min="14335" max="14337" width="0" style="19" hidden="1" customWidth="1"/>
    <col min="14338" max="14338" width="7.42578125" style="19" customWidth="1"/>
    <col min="14339" max="14339" width="5.42578125" style="19" customWidth="1"/>
    <col min="14340" max="14340" width="0" style="19" hidden="1" customWidth="1"/>
    <col min="14341" max="14570" width="9.140625" style="19"/>
    <col min="14571" max="14572" width="4.140625" style="19" customWidth="1"/>
    <col min="14573" max="14576" width="6.28515625" style="19" customWidth="1"/>
    <col min="14577" max="14577" width="4.140625" style="19" customWidth="1"/>
    <col min="14578" max="14578" width="0" style="19" hidden="1" customWidth="1"/>
    <col min="14579" max="14580" width="4.140625" style="19" customWidth="1"/>
    <col min="14581" max="14581" width="0.5703125" style="19" customWidth="1"/>
    <col min="14582" max="14582" width="0" style="19" hidden="1" customWidth="1"/>
    <col min="14583" max="14584" width="3.5703125" style="19" customWidth="1"/>
    <col min="14585" max="14585" width="0.42578125" style="19" customWidth="1"/>
    <col min="14586" max="14586" width="0" style="19" hidden="1" customWidth="1"/>
    <col min="14587" max="14589" width="3.28515625" style="19" customWidth="1"/>
    <col min="14590" max="14590" width="2.7109375" style="19" customWidth="1"/>
    <col min="14591" max="14593" width="0" style="19" hidden="1" customWidth="1"/>
    <col min="14594" max="14594" width="7.42578125" style="19" customWidth="1"/>
    <col min="14595" max="14595" width="5.42578125" style="19" customWidth="1"/>
    <col min="14596" max="14596" width="0" style="19" hidden="1" customWidth="1"/>
    <col min="14597" max="14826" width="9.140625" style="19"/>
    <col min="14827" max="14828" width="4.140625" style="19" customWidth="1"/>
    <col min="14829" max="14832" width="6.28515625" style="19" customWidth="1"/>
    <col min="14833" max="14833" width="4.140625" style="19" customWidth="1"/>
    <col min="14834" max="14834" width="0" style="19" hidden="1" customWidth="1"/>
    <col min="14835" max="14836" width="4.140625" style="19" customWidth="1"/>
    <col min="14837" max="14837" width="0.5703125" style="19" customWidth="1"/>
    <col min="14838" max="14838" width="0" style="19" hidden="1" customWidth="1"/>
    <col min="14839" max="14840" width="3.5703125" style="19" customWidth="1"/>
    <col min="14841" max="14841" width="0.42578125" style="19" customWidth="1"/>
    <col min="14842" max="14842" width="0" style="19" hidden="1" customWidth="1"/>
    <col min="14843" max="14845" width="3.28515625" style="19" customWidth="1"/>
    <col min="14846" max="14846" width="2.7109375" style="19" customWidth="1"/>
    <col min="14847" max="14849" width="0" style="19" hidden="1" customWidth="1"/>
    <col min="14850" max="14850" width="7.42578125" style="19" customWidth="1"/>
    <col min="14851" max="14851" width="5.42578125" style="19" customWidth="1"/>
    <col min="14852" max="14852" width="0" style="19" hidden="1" customWidth="1"/>
    <col min="14853" max="15082" width="9.140625" style="19"/>
    <col min="15083" max="15084" width="4.140625" style="19" customWidth="1"/>
    <col min="15085" max="15088" width="6.28515625" style="19" customWidth="1"/>
    <col min="15089" max="15089" width="4.140625" style="19" customWidth="1"/>
    <col min="15090" max="15090" width="0" style="19" hidden="1" customWidth="1"/>
    <col min="15091" max="15092" width="4.140625" style="19" customWidth="1"/>
    <col min="15093" max="15093" width="0.5703125" style="19" customWidth="1"/>
    <col min="15094" max="15094" width="0" style="19" hidden="1" customWidth="1"/>
    <col min="15095" max="15096" width="3.5703125" style="19" customWidth="1"/>
    <col min="15097" max="15097" width="0.42578125" style="19" customWidth="1"/>
    <col min="15098" max="15098" width="0" style="19" hidden="1" customWidth="1"/>
    <col min="15099" max="15101" width="3.28515625" style="19" customWidth="1"/>
    <col min="15102" max="15102" width="2.7109375" style="19" customWidth="1"/>
    <col min="15103" max="15105" width="0" style="19" hidden="1" customWidth="1"/>
    <col min="15106" max="15106" width="7.42578125" style="19" customWidth="1"/>
    <col min="15107" max="15107" width="5.42578125" style="19" customWidth="1"/>
    <col min="15108" max="15108" width="0" style="19" hidden="1" customWidth="1"/>
    <col min="15109" max="15338" width="9.140625" style="19"/>
    <col min="15339" max="15340" width="4.140625" style="19" customWidth="1"/>
    <col min="15341" max="15344" width="6.28515625" style="19" customWidth="1"/>
    <col min="15345" max="15345" width="4.140625" style="19" customWidth="1"/>
    <col min="15346" max="15346" width="0" style="19" hidden="1" customWidth="1"/>
    <col min="15347" max="15348" width="4.140625" style="19" customWidth="1"/>
    <col min="15349" max="15349" width="0.5703125" style="19" customWidth="1"/>
    <col min="15350" max="15350" width="0" style="19" hidden="1" customWidth="1"/>
    <col min="15351" max="15352" width="3.5703125" style="19" customWidth="1"/>
    <col min="15353" max="15353" width="0.42578125" style="19" customWidth="1"/>
    <col min="15354" max="15354" width="0" style="19" hidden="1" customWidth="1"/>
    <col min="15355" max="15357" width="3.28515625" style="19" customWidth="1"/>
    <col min="15358" max="15358" width="2.7109375" style="19" customWidth="1"/>
    <col min="15359" max="15361" width="0" style="19" hidden="1" customWidth="1"/>
    <col min="15362" max="15362" width="7.42578125" style="19" customWidth="1"/>
    <col min="15363" max="15363" width="5.42578125" style="19" customWidth="1"/>
    <col min="15364" max="15364" width="0" style="19" hidden="1" customWidth="1"/>
    <col min="15365" max="15594" width="9.140625" style="19"/>
    <col min="15595" max="15596" width="4.140625" style="19" customWidth="1"/>
    <col min="15597" max="15600" width="6.28515625" style="19" customWidth="1"/>
    <col min="15601" max="15601" width="4.140625" style="19" customWidth="1"/>
    <col min="15602" max="15602" width="0" style="19" hidden="1" customWidth="1"/>
    <col min="15603" max="15604" width="4.140625" style="19" customWidth="1"/>
    <col min="15605" max="15605" width="0.5703125" style="19" customWidth="1"/>
    <col min="15606" max="15606" width="0" style="19" hidden="1" customWidth="1"/>
    <col min="15607" max="15608" width="3.5703125" style="19" customWidth="1"/>
    <col min="15609" max="15609" width="0.42578125" style="19" customWidth="1"/>
    <col min="15610" max="15610" width="0" style="19" hidden="1" customWidth="1"/>
    <col min="15611" max="15613" width="3.28515625" style="19" customWidth="1"/>
    <col min="15614" max="15614" width="2.7109375" style="19" customWidth="1"/>
    <col min="15615" max="15617" width="0" style="19" hidden="1" customWidth="1"/>
    <col min="15618" max="15618" width="7.42578125" style="19" customWidth="1"/>
    <col min="15619" max="15619" width="5.42578125" style="19" customWidth="1"/>
    <col min="15620" max="15620" width="0" style="19" hidden="1" customWidth="1"/>
    <col min="15621" max="15850" width="9.140625" style="19"/>
    <col min="15851" max="15852" width="4.140625" style="19" customWidth="1"/>
    <col min="15853" max="15856" width="6.28515625" style="19" customWidth="1"/>
    <col min="15857" max="15857" width="4.140625" style="19" customWidth="1"/>
    <col min="15858" max="15858" width="0" style="19" hidden="1" customWidth="1"/>
    <col min="15859" max="15860" width="4.140625" style="19" customWidth="1"/>
    <col min="15861" max="15861" width="0.5703125" style="19" customWidth="1"/>
    <col min="15862" max="15862" width="0" style="19" hidden="1" customWidth="1"/>
    <col min="15863" max="15864" width="3.5703125" style="19" customWidth="1"/>
    <col min="15865" max="15865" width="0.42578125" style="19" customWidth="1"/>
    <col min="15866" max="15866" width="0" style="19" hidden="1" customWidth="1"/>
    <col min="15867" max="15869" width="3.28515625" style="19" customWidth="1"/>
    <col min="15870" max="15870" width="2.7109375" style="19" customWidth="1"/>
    <col min="15871" max="15873" width="0" style="19" hidden="1" customWidth="1"/>
    <col min="15874" max="15874" width="7.42578125" style="19" customWidth="1"/>
    <col min="15875" max="15875" width="5.42578125" style="19" customWidth="1"/>
    <col min="15876" max="15876" width="0" style="19" hidden="1" customWidth="1"/>
    <col min="15877" max="16106" width="9.140625" style="19"/>
    <col min="16107" max="16108" width="4.140625" style="19" customWidth="1"/>
    <col min="16109" max="16112" width="6.28515625" style="19" customWidth="1"/>
    <col min="16113" max="16113" width="4.140625" style="19" customWidth="1"/>
    <col min="16114" max="16114" width="0" style="19" hidden="1" customWidth="1"/>
    <col min="16115" max="16116" width="4.140625" style="19" customWidth="1"/>
    <col min="16117" max="16117" width="0.5703125" style="19" customWidth="1"/>
    <col min="16118" max="16118" width="0" style="19" hidden="1" customWidth="1"/>
    <col min="16119" max="16120" width="3.5703125" style="19" customWidth="1"/>
    <col min="16121" max="16121" width="0.42578125" style="19" customWidth="1"/>
    <col min="16122" max="16122" width="0" style="19" hidden="1" customWidth="1"/>
    <col min="16123" max="16125" width="3.28515625" style="19" customWidth="1"/>
    <col min="16126" max="16126" width="2.7109375" style="19" customWidth="1"/>
    <col min="16127" max="16129" width="0" style="19" hidden="1" customWidth="1"/>
    <col min="16130" max="16130" width="7.42578125" style="19" customWidth="1"/>
    <col min="16131" max="16131" width="5.42578125" style="19" customWidth="1"/>
    <col min="16132" max="16132" width="0" style="19" hidden="1" customWidth="1"/>
    <col min="16133" max="16384" width="9.140625" style="19"/>
  </cols>
  <sheetData>
    <row r="1" spans="1:9" ht="15.75" customHeight="1">
      <c r="A1" s="43" t="s">
        <v>133</v>
      </c>
      <c r="B1" s="549">
        <f>Деклар!D5</f>
        <v>70569305567</v>
      </c>
      <c r="C1" s="49"/>
      <c r="D1" s="1105"/>
      <c r="E1" s="1105"/>
    </row>
    <row r="2" spans="1:9" ht="20.25" customHeight="1">
      <c r="A2" s="1134" t="s">
        <v>661</v>
      </c>
      <c r="B2" s="1134"/>
      <c r="C2" s="1111" t="str">
        <f>Деклар!G9</f>
        <v>САБЫРОВ ЖАНДОС КАЙРАТУЛЫ</v>
      </c>
      <c r="D2" s="1112"/>
      <c r="E2" s="1112"/>
      <c r="F2" s="1113"/>
    </row>
    <row r="3" spans="1:9" ht="16.5" customHeight="1">
      <c r="A3" s="1127" t="s">
        <v>143</v>
      </c>
      <c r="B3" s="1127"/>
      <c r="C3" s="549">
        <f>Деклар!G7</f>
        <v>2023</v>
      </c>
      <c r="D3" s="44"/>
      <c r="E3" s="44"/>
    </row>
    <row r="4" spans="1:9" ht="15.75" customHeight="1">
      <c r="A4" s="37"/>
      <c r="B4" s="37"/>
      <c r="C4" s="37"/>
      <c r="D4" s="37"/>
      <c r="E4" s="37"/>
    </row>
    <row r="5" spans="1:9" ht="15.75" customHeight="1">
      <c r="A5" s="1125" t="s">
        <v>97</v>
      </c>
      <c r="B5" s="1125"/>
      <c r="C5" s="1125"/>
      <c r="D5" s="1125"/>
      <c r="E5" s="1125"/>
    </row>
    <row r="6" spans="1:9" ht="12.75" customHeight="1">
      <c r="A6" s="1126" t="s">
        <v>154</v>
      </c>
      <c r="B6" s="1126"/>
      <c r="C6" s="1126"/>
      <c r="D6" s="1126"/>
      <c r="E6" s="1126"/>
    </row>
    <row r="7" spans="1:9" ht="20.25" customHeight="1" thickBot="1">
      <c r="A7" s="1124" t="s">
        <v>153</v>
      </c>
      <c r="B7" s="1124"/>
      <c r="C7" s="1124"/>
      <c r="D7" s="1124"/>
      <c r="E7" s="1124"/>
    </row>
    <row r="8" spans="1:9" ht="88.9" customHeight="1" thickBot="1">
      <c r="A8" s="429" t="s">
        <v>502</v>
      </c>
      <c r="B8" s="430" t="s">
        <v>503</v>
      </c>
      <c r="C8" s="430" t="s">
        <v>106</v>
      </c>
      <c r="D8" s="431" t="s">
        <v>155</v>
      </c>
      <c r="E8" s="432" t="s">
        <v>504</v>
      </c>
      <c r="F8" s="433" t="s">
        <v>505</v>
      </c>
    </row>
    <row r="9" spans="1:9" ht="13.5" thickBot="1">
      <c r="A9" s="434">
        <v>0</v>
      </c>
      <c r="B9" s="435">
        <v>1</v>
      </c>
      <c r="C9" s="435">
        <v>2</v>
      </c>
      <c r="D9" s="436">
        <v>3</v>
      </c>
      <c r="E9" s="434">
        <v>4</v>
      </c>
      <c r="F9" s="437">
        <v>5</v>
      </c>
    </row>
    <row r="10" spans="1:9" ht="36.75" customHeight="1">
      <c r="A10" s="438" t="s">
        <v>373</v>
      </c>
      <c r="B10" s="439" t="s">
        <v>506</v>
      </c>
      <c r="C10" s="440"/>
      <c r="D10" s="441"/>
      <c r="E10" s="887"/>
      <c r="F10" s="888"/>
    </row>
    <row r="11" spans="1:9" ht="30.6" customHeight="1">
      <c r="A11" s="442"/>
      <c r="B11" s="443" t="s">
        <v>507</v>
      </c>
      <c r="C11" s="444"/>
      <c r="D11" s="445"/>
      <c r="E11" s="885"/>
      <c r="F11" s="889"/>
    </row>
    <row r="12" spans="1:9" ht="26.25" customHeight="1">
      <c r="A12" s="442"/>
      <c r="B12" s="444"/>
      <c r="C12" s="440"/>
      <c r="D12" s="441"/>
      <c r="E12" s="890"/>
      <c r="F12" s="891"/>
    </row>
    <row r="13" spans="1:9" ht="14.25">
      <c r="A13" s="438" t="s">
        <v>374</v>
      </c>
      <c r="B13" s="439" t="s">
        <v>508</v>
      </c>
      <c r="C13" s="444"/>
      <c r="D13" s="445"/>
      <c r="E13" s="886">
        <f>E14+E15</f>
        <v>3400400</v>
      </c>
      <c r="F13" s="896">
        <f>F14+F15</f>
        <v>0</v>
      </c>
      <c r="G13" s="1122" t="s">
        <v>1025</v>
      </c>
      <c r="H13" s="1123"/>
      <c r="I13" s="1123"/>
    </row>
    <row r="14" spans="1:9" ht="38.25">
      <c r="A14" s="448"/>
      <c r="B14" s="556" t="s">
        <v>671</v>
      </c>
      <c r="C14" s="557">
        <v>16000000</v>
      </c>
      <c r="D14" s="558">
        <v>12599600</v>
      </c>
      <c r="E14" s="559">
        <f>C14-D14</f>
        <v>3400400</v>
      </c>
      <c r="F14" s="891"/>
    </row>
    <row r="15" spans="1:9">
      <c r="A15" s="442"/>
      <c r="B15" s="444"/>
      <c r="C15" s="444"/>
      <c r="D15" s="445"/>
      <c r="E15" s="885"/>
      <c r="F15" s="889"/>
    </row>
    <row r="16" spans="1:9" ht="14.25">
      <c r="A16" s="438" t="s">
        <v>375</v>
      </c>
      <c r="B16" s="439" t="s">
        <v>509</v>
      </c>
      <c r="C16" s="440"/>
      <c r="D16" s="441"/>
      <c r="E16" s="887"/>
      <c r="F16" s="892"/>
      <c r="G16" s="1122" t="s">
        <v>1025</v>
      </c>
      <c r="H16" s="1123"/>
      <c r="I16" s="1123"/>
    </row>
    <row r="17" spans="1:6">
      <c r="A17" s="448"/>
      <c r="B17" s="443" t="s">
        <v>507</v>
      </c>
      <c r="C17" s="444"/>
      <c r="D17" s="445"/>
      <c r="E17" s="885"/>
      <c r="F17" s="889"/>
    </row>
    <row r="18" spans="1:6">
      <c r="A18" s="448"/>
      <c r="B18" s="440"/>
      <c r="C18" s="440"/>
      <c r="D18" s="441"/>
      <c r="E18" s="890"/>
      <c r="F18" s="891"/>
    </row>
    <row r="19" spans="1:6">
      <c r="A19" s="442"/>
      <c r="B19" s="444"/>
      <c r="C19" s="444"/>
      <c r="D19" s="445"/>
      <c r="E19" s="893"/>
      <c r="F19" s="894"/>
    </row>
    <row r="20" spans="1:6" ht="14.25">
      <c r="A20" s="438" t="s">
        <v>510</v>
      </c>
      <c r="B20" s="439" t="s">
        <v>511</v>
      </c>
      <c r="C20" s="449"/>
      <c r="D20" s="450"/>
      <c r="E20" s="895">
        <f>E21+E24+E27</f>
        <v>0</v>
      </c>
      <c r="F20" s="896">
        <f>F21+F24+F27</f>
        <v>0</v>
      </c>
    </row>
    <row r="21" spans="1:6" ht="39" customHeight="1">
      <c r="A21" s="453"/>
      <c r="B21" s="443" t="s">
        <v>512</v>
      </c>
      <c r="C21" s="449"/>
      <c r="D21" s="450"/>
      <c r="E21" s="897"/>
      <c r="F21" s="898"/>
    </row>
    <row r="22" spans="1:6" ht="39" customHeight="1">
      <c r="A22" s="453"/>
      <c r="B22" s="454" t="s">
        <v>513</v>
      </c>
      <c r="C22" s="449"/>
      <c r="D22" s="450"/>
      <c r="E22" s="899"/>
      <c r="F22" s="900"/>
    </row>
    <row r="23" spans="1:6" ht="39" customHeight="1">
      <c r="A23" s="453"/>
      <c r="B23" s="454"/>
      <c r="C23" s="449"/>
      <c r="D23" s="450"/>
      <c r="E23" s="899"/>
      <c r="F23" s="900"/>
    </row>
    <row r="24" spans="1:6" ht="39" customHeight="1">
      <c r="A24" s="453"/>
      <c r="B24" s="454" t="s">
        <v>514</v>
      </c>
      <c r="C24" s="449"/>
      <c r="D24" s="450"/>
      <c r="E24" s="897"/>
      <c r="F24" s="898"/>
    </row>
    <row r="25" spans="1:6" ht="39" customHeight="1">
      <c r="A25" s="453"/>
      <c r="B25" s="454" t="s">
        <v>515</v>
      </c>
      <c r="C25" s="449"/>
      <c r="D25" s="450"/>
      <c r="E25" s="899"/>
      <c r="F25" s="900"/>
    </row>
    <row r="26" spans="1:6" ht="39" customHeight="1">
      <c r="A26" s="453"/>
      <c r="B26" s="454"/>
      <c r="C26" s="449"/>
      <c r="D26" s="450"/>
      <c r="E26" s="899"/>
      <c r="F26" s="900"/>
    </row>
    <row r="27" spans="1:6" ht="39" customHeight="1">
      <c r="A27" s="453"/>
      <c r="B27" s="443" t="s">
        <v>516</v>
      </c>
      <c r="C27" s="449"/>
      <c r="D27" s="450"/>
      <c r="E27" s="897"/>
      <c r="F27" s="898"/>
    </row>
    <row r="28" spans="1:6" ht="39" customHeight="1">
      <c r="A28" s="453"/>
      <c r="B28" s="454" t="s">
        <v>515</v>
      </c>
      <c r="C28" s="449"/>
      <c r="D28" s="450"/>
      <c r="E28" s="899"/>
      <c r="F28" s="900"/>
    </row>
    <row r="29" spans="1:6" ht="39" customHeight="1">
      <c r="A29" s="453"/>
      <c r="B29" s="454"/>
      <c r="C29" s="449"/>
      <c r="D29" s="450"/>
      <c r="E29" s="899"/>
      <c r="F29" s="900"/>
    </row>
    <row r="30" spans="1:6" ht="39" customHeight="1">
      <c r="A30" s="455" t="s">
        <v>517</v>
      </c>
      <c r="B30" s="456" t="s">
        <v>518</v>
      </c>
      <c r="C30" s="444"/>
      <c r="D30" s="445"/>
      <c r="E30" s="901"/>
      <c r="F30" s="902"/>
    </row>
    <row r="31" spans="1:6" ht="39" customHeight="1">
      <c r="A31" s="442"/>
      <c r="B31" s="457" t="s">
        <v>519</v>
      </c>
      <c r="C31" s="444"/>
      <c r="D31" s="445"/>
      <c r="E31" s="885"/>
      <c r="F31" s="889"/>
    </row>
    <row r="32" spans="1:6" ht="39" customHeight="1">
      <c r="A32" s="442"/>
      <c r="B32" s="457"/>
      <c r="C32" s="444"/>
      <c r="D32" s="445"/>
      <c r="E32" s="885"/>
      <c r="F32" s="889"/>
    </row>
    <row r="33" spans="1:6" ht="39" customHeight="1">
      <c r="A33" s="455" t="s">
        <v>520</v>
      </c>
      <c r="B33" s="458" t="s">
        <v>521</v>
      </c>
      <c r="C33" s="444"/>
      <c r="D33" s="445"/>
      <c r="E33" s="901"/>
      <c r="F33" s="902"/>
    </row>
    <row r="34" spans="1:6" ht="39" customHeight="1">
      <c r="A34" s="442"/>
      <c r="B34" s="457" t="s">
        <v>519</v>
      </c>
      <c r="C34" s="444"/>
      <c r="D34" s="445"/>
      <c r="E34" s="885"/>
      <c r="F34" s="889"/>
    </row>
    <row r="35" spans="1:6" ht="39" customHeight="1">
      <c r="A35" s="442"/>
      <c r="B35" s="457"/>
      <c r="C35" s="444"/>
      <c r="D35" s="445"/>
      <c r="E35" s="885"/>
      <c r="F35" s="889"/>
    </row>
    <row r="36" spans="1:6" ht="39" customHeight="1">
      <c r="A36" s="455" t="s">
        <v>522</v>
      </c>
      <c r="B36" s="456" t="s">
        <v>523</v>
      </c>
      <c r="C36" s="444"/>
      <c r="D36" s="445"/>
      <c r="E36" s="901"/>
      <c r="F36" s="902"/>
    </row>
    <row r="37" spans="1:6" ht="39" customHeight="1">
      <c r="A37" s="442"/>
      <c r="B37" s="457" t="s">
        <v>519</v>
      </c>
      <c r="C37" s="444"/>
      <c r="D37" s="445"/>
      <c r="E37" s="885"/>
      <c r="F37" s="889"/>
    </row>
    <row r="38" spans="1:6" ht="39" customHeight="1">
      <c r="A38" s="442"/>
      <c r="B38" s="457"/>
      <c r="C38" s="444"/>
      <c r="D38" s="445"/>
      <c r="E38" s="885"/>
      <c r="F38" s="889"/>
    </row>
    <row r="39" spans="1:6" ht="39" customHeight="1">
      <c r="A39" s="455" t="s">
        <v>524</v>
      </c>
      <c r="B39" s="456" t="s">
        <v>527</v>
      </c>
      <c r="C39" s="444"/>
      <c r="D39" s="445"/>
      <c r="E39" s="901"/>
      <c r="F39" s="902"/>
    </row>
    <row r="40" spans="1:6" ht="39" customHeight="1">
      <c r="A40" s="442"/>
      <c r="B40" s="457" t="s">
        <v>525</v>
      </c>
      <c r="C40" s="444"/>
      <c r="D40" s="445"/>
      <c r="E40" s="885"/>
      <c r="F40" s="889"/>
    </row>
    <row r="41" spans="1:6" ht="39" customHeight="1">
      <c r="A41" s="442"/>
      <c r="B41" s="457"/>
      <c r="C41" s="444"/>
      <c r="D41" s="445"/>
      <c r="E41" s="885"/>
      <c r="F41" s="889"/>
    </row>
    <row r="42" spans="1:6" ht="39" customHeight="1">
      <c r="A42" s="455">
        <v>9</v>
      </c>
      <c r="B42" s="458" t="s">
        <v>526</v>
      </c>
      <c r="C42" s="444"/>
      <c r="D42" s="445"/>
      <c r="E42" s="901"/>
      <c r="F42" s="902"/>
    </row>
    <row r="43" spans="1:6" ht="39" customHeight="1">
      <c r="A43" s="459"/>
      <c r="B43" s="460" t="s">
        <v>525</v>
      </c>
      <c r="C43" s="461"/>
      <c r="D43" s="462"/>
      <c r="E43" s="885"/>
      <c r="F43" s="889"/>
    </row>
    <row r="44" spans="1:6" ht="39" customHeight="1" thickBot="1">
      <c r="A44" s="463"/>
      <c r="B44" s="460"/>
      <c r="C44" s="461"/>
      <c r="D44" s="465"/>
      <c r="E44" s="890"/>
      <c r="F44" s="891"/>
    </row>
    <row r="45" spans="1:6" ht="19.149999999999999" customHeight="1" thickBot="1">
      <c r="A45" s="464"/>
      <c r="B45" s="1132" t="s">
        <v>528</v>
      </c>
      <c r="C45" s="1133"/>
      <c r="D45" s="1133"/>
      <c r="E45" s="903">
        <f>E10+E13+E16+E20+E30+E33+E36+E39+E42</f>
        <v>3400400</v>
      </c>
      <c r="F45" s="903">
        <f>F10+F13+F16+F20+F30+F33+F36+F39+F42</f>
        <v>0</v>
      </c>
    </row>
    <row r="46" spans="1:6" ht="39" customHeight="1" thickBot="1">
      <c r="A46" s="1128" t="s">
        <v>672</v>
      </c>
      <c r="B46" s="1129"/>
      <c r="C46" s="1129"/>
      <c r="D46" s="1129"/>
      <c r="E46" s="1130">
        <f>E45-F45</f>
        <v>3400400</v>
      </c>
      <c r="F46" s="1131"/>
    </row>
    <row r="49" spans="1:8" ht="15.75" thickBot="1">
      <c r="B49" s="1124" t="s">
        <v>540</v>
      </c>
      <c r="C49" s="1124"/>
      <c r="D49" s="1124"/>
      <c r="E49" s="1124"/>
      <c r="F49" s="1124"/>
    </row>
    <row r="50" spans="1:8" ht="81" customHeight="1" thickBot="1">
      <c r="A50" s="429" t="s">
        <v>502</v>
      </c>
      <c r="B50" s="430" t="s">
        <v>503</v>
      </c>
      <c r="C50" s="430" t="s">
        <v>106</v>
      </c>
      <c r="D50" s="431" t="s">
        <v>155</v>
      </c>
      <c r="E50" s="430" t="s">
        <v>529</v>
      </c>
      <c r="F50" s="468" t="s">
        <v>530</v>
      </c>
      <c r="G50" s="432" t="s">
        <v>531</v>
      </c>
      <c r="H50" s="433" t="s">
        <v>532</v>
      </c>
    </row>
    <row r="51" spans="1:8" ht="13.5" thickBot="1">
      <c r="A51" s="434">
        <v>0</v>
      </c>
      <c r="B51" s="435">
        <v>1</v>
      </c>
      <c r="C51" s="435">
        <v>2</v>
      </c>
      <c r="D51" s="436">
        <v>3</v>
      </c>
      <c r="E51" s="435">
        <v>4</v>
      </c>
      <c r="F51" s="469">
        <v>5</v>
      </c>
      <c r="G51" s="434">
        <v>6</v>
      </c>
      <c r="H51" s="437">
        <v>7</v>
      </c>
    </row>
    <row r="52" spans="1:8" ht="17.25" customHeight="1">
      <c r="A52" s="438" t="s">
        <v>373</v>
      </c>
      <c r="B52" s="470" t="s">
        <v>533</v>
      </c>
      <c r="C52" s="449"/>
      <c r="D52" s="450"/>
      <c r="E52" s="449"/>
      <c r="F52" s="471"/>
      <c r="G52" s="451"/>
      <c r="H52" s="452"/>
    </row>
    <row r="53" spans="1:8" ht="27.6" customHeight="1">
      <c r="A53" s="453"/>
      <c r="B53" s="454" t="s">
        <v>534</v>
      </c>
      <c r="C53" s="449"/>
      <c r="D53" s="450"/>
      <c r="E53" s="449"/>
      <c r="F53" s="471"/>
      <c r="G53" s="451"/>
      <c r="H53" s="452"/>
    </row>
    <row r="54" spans="1:8" ht="46.15" customHeight="1">
      <c r="A54" s="453"/>
      <c r="B54" s="454" t="s">
        <v>515</v>
      </c>
      <c r="C54" s="449"/>
      <c r="D54" s="450"/>
      <c r="E54" s="449"/>
      <c r="F54" s="471"/>
      <c r="G54" s="451"/>
      <c r="H54" s="452"/>
    </row>
    <row r="55" spans="1:8" ht="24" customHeight="1">
      <c r="A55" s="453"/>
      <c r="B55" s="454"/>
      <c r="C55" s="449"/>
      <c r="D55" s="450"/>
      <c r="E55" s="449"/>
      <c r="F55" s="471"/>
      <c r="G55" s="451"/>
      <c r="H55" s="452"/>
    </row>
    <row r="56" spans="1:8" ht="22.9" customHeight="1">
      <c r="A56" s="453"/>
      <c r="B56" s="443" t="s">
        <v>535</v>
      </c>
      <c r="C56" s="449"/>
      <c r="D56" s="450"/>
      <c r="E56" s="449"/>
      <c r="F56" s="471"/>
      <c r="G56" s="451"/>
      <c r="H56" s="452"/>
    </row>
    <row r="57" spans="1:8" ht="24" customHeight="1">
      <c r="A57" s="453"/>
      <c r="B57" s="454" t="s">
        <v>515</v>
      </c>
      <c r="C57" s="449"/>
      <c r="D57" s="450"/>
      <c r="E57" s="449"/>
      <c r="F57" s="471"/>
      <c r="G57" s="451"/>
      <c r="H57" s="452"/>
    </row>
    <row r="58" spans="1:8">
      <c r="A58" s="453"/>
      <c r="B58" s="454"/>
      <c r="C58" s="449"/>
      <c r="D58" s="450"/>
      <c r="E58" s="449"/>
      <c r="F58" s="471"/>
      <c r="G58" s="451"/>
      <c r="H58" s="452"/>
    </row>
    <row r="59" spans="1:8" ht="24" customHeight="1">
      <c r="A59" s="442"/>
      <c r="B59" s="472" t="s">
        <v>536</v>
      </c>
      <c r="C59" s="444"/>
      <c r="D59" s="445"/>
      <c r="E59" s="444"/>
      <c r="F59" s="473"/>
      <c r="G59" s="446"/>
      <c r="H59" s="447"/>
    </row>
    <row r="60" spans="1:8" ht="22.9" customHeight="1">
      <c r="A60" s="442"/>
      <c r="B60" s="457" t="s">
        <v>519</v>
      </c>
      <c r="C60" s="444"/>
      <c r="D60" s="445"/>
      <c r="E60" s="444"/>
      <c r="F60" s="473"/>
      <c r="G60" s="446"/>
      <c r="H60" s="447"/>
    </row>
    <row r="61" spans="1:8" ht="24" customHeight="1">
      <c r="A61" s="442"/>
      <c r="B61" s="457"/>
      <c r="C61" s="444"/>
      <c r="D61" s="445"/>
      <c r="E61" s="444"/>
      <c r="F61" s="473"/>
      <c r="G61" s="446"/>
      <c r="H61" s="447"/>
    </row>
    <row r="62" spans="1:8" ht="36" customHeight="1">
      <c r="A62" s="442"/>
      <c r="B62" s="457" t="s">
        <v>537</v>
      </c>
      <c r="C62" s="444"/>
      <c r="D62" s="445"/>
      <c r="E62" s="444"/>
      <c r="F62" s="473"/>
      <c r="G62" s="446"/>
      <c r="H62" s="447"/>
    </row>
    <row r="63" spans="1:8" ht="24" customHeight="1">
      <c r="A63" s="442"/>
      <c r="B63" s="457" t="s">
        <v>519</v>
      </c>
      <c r="C63" s="444"/>
      <c r="D63" s="445"/>
      <c r="E63" s="444"/>
      <c r="F63" s="473"/>
      <c r="G63" s="446"/>
      <c r="H63" s="447"/>
    </row>
    <row r="64" spans="1:8">
      <c r="A64" s="442"/>
      <c r="B64" s="457"/>
      <c r="C64" s="444"/>
      <c r="D64" s="445"/>
      <c r="E64" s="444"/>
      <c r="F64" s="473"/>
      <c r="G64" s="446"/>
      <c r="H64" s="447"/>
    </row>
    <row r="65" spans="1:8" ht="20.25" customHeight="1">
      <c r="A65" s="455" t="s">
        <v>374</v>
      </c>
      <c r="B65" s="456" t="s">
        <v>538</v>
      </c>
      <c r="C65" s="444"/>
      <c r="D65" s="445"/>
      <c r="E65" s="444"/>
      <c r="F65" s="473"/>
      <c r="G65" s="446"/>
      <c r="H65" s="447"/>
    </row>
    <row r="66" spans="1:8">
      <c r="A66" s="442"/>
      <c r="B66" s="457" t="s">
        <v>519</v>
      </c>
      <c r="C66" s="444"/>
      <c r="D66" s="445"/>
      <c r="E66" s="444"/>
      <c r="F66" s="473"/>
      <c r="G66" s="446"/>
      <c r="H66" s="447"/>
    </row>
    <row r="67" spans="1:8">
      <c r="A67" s="442"/>
      <c r="B67" s="457"/>
      <c r="C67" s="444"/>
      <c r="D67" s="445"/>
      <c r="E67" s="444"/>
      <c r="F67" s="473"/>
      <c r="G67" s="446"/>
      <c r="H67" s="447"/>
    </row>
    <row r="68" spans="1:8" ht="28.5">
      <c r="A68" s="455" t="s">
        <v>375</v>
      </c>
      <c r="B68" s="456" t="s">
        <v>539</v>
      </c>
      <c r="C68" s="444"/>
      <c r="D68" s="445"/>
      <c r="E68" s="444"/>
      <c r="F68" s="473"/>
      <c r="G68" s="446"/>
      <c r="H68" s="447"/>
    </row>
    <row r="69" spans="1:8">
      <c r="A69" s="442"/>
      <c r="B69" s="457" t="s">
        <v>519</v>
      </c>
      <c r="C69" s="444"/>
      <c r="D69" s="445"/>
      <c r="E69" s="444"/>
      <c r="F69" s="473"/>
      <c r="G69" s="446"/>
      <c r="H69" s="447"/>
    </row>
    <row r="70" spans="1:8">
      <c r="A70" s="442"/>
      <c r="B70" s="457"/>
      <c r="C70" s="444"/>
      <c r="D70" s="445"/>
      <c r="E70" s="461"/>
      <c r="F70" s="473"/>
      <c r="G70" s="446"/>
      <c r="H70" s="447"/>
    </row>
    <row r="71" spans="1:8" ht="13.5" thickBot="1">
      <c r="A71" s="459"/>
      <c r="B71" s="460"/>
      <c r="C71" s="461"/>
      <c r="D71" s="462"/>
      <c r="E71" s="461"/>
      <c r="F71" s="474"/>
      <c r="G71" s="475"/>
      <c r="H71" s="476"/>
    </row>
    <row r="72" spans="1:8" ht="15" customHeight="1" thickBot="1">
      <c r="A72" s="434"/>
      <c r="B72" s="1140" t="s">
        <v>541</v>
      </c>
      <c r="C72" s="1141"/>
      <c r="D72" s="1141"/>
      <c r="E72" s="1141"/>
      <c r="F72" s="1142"/>
      <c r="G72" s="467"/>
      <c r="H72" s="466"/>
    </row>
    <row r="73" spans="1:8" ht="27.6" customHeight="1" thickBot="1">
      <c r="A73" s="1135" t="s">
        <v>542</v>
      </c>
      <c r="B73" s="1136"/>
      <c r="C73" s="1136"/>
      <c r="D73" s="1136"/>
      <c r="E73" s="1136"/>
      <c r="F73" s="1137"/>
      <c r="G73" s="1138"/>
      <c r="H73" s="1139"/>
    </row>
    <row r="74" spans="1:8" ht="28.9" customHeight="1" thickBot="1">
      <c r="A74" s="1143" t="s">
        <v>543</v>
      </c>
      <c r="B74" s="1144"/>
      <c r="C74" s="1144"/>
      <c r="D74" s="1144"/>
      <c r="E74" s="1144"/>
      <c r="F74" s="1144"/>
      <c r="G74" s="1144"/>
      <c r="H74" s="644">
        <f>E46+G73</f>
        <v>3400400</v>
      </c>
    </row>
  </sheetData>
  <mergeCells count="17">
    <mergeCell ref="A73:F73"/>
    <mergeCell ref="G73:H73"/>
    <mergeCell ref="B72:F72"/>
    <mergeCell ref="B49:F49"/>
    <mergeCell ref="A74:G74"/>
    <mergeCell ref="A46:D46"/>
    <mergeCell ref="E46:F46"/>
    <mergeCell ref="B45:D45"/>
    <mergeCell ref="A2:B2"/>
    <mergeCell ref="C2:F2"/>
    <mergeCell ref="G13:I13"/>
    <mergeCell ref="G16:I16"/>
    <mergeCell ref="D1:E1"/>
    <mergeCell ref="A7:E7"/>
    <mergeCell ref="A5:E5"/>
    <mergeCell ref="A6:E6"/>
    <mergeCell ref="A3:B3"/>
  </mergeCells>
  <pageMargins left="0.51181102362204722" right="0.11811023622047245" top="0.35433070866141736" bottom="0.15748031496062992" header="0.31496062992125984" footer="0.31496062992125984"/>
  <pageSetup paperSize="9" scale="80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L7" sqref="L7"/>
    </sheetView>
  </sheetViews>
  <sheetFormatPr defaultRowHeight="12.75"/>
  <cols>
    <col min="1" max="1" width="5.5703125" style="19" customWidth="1"/>
    <col min="2" max="2" width="30.28515625" style="19" customWidth="1"/>
    <col min="3" max="3" width="14.140625" style="21" customWidth="1"/>
    <col min="4" max="4" width="14.5703125" style="21" customWidth="1"/>
    <col min="5" max="5" width="16.42578125" style="21" customWidth="1"/>
    <col min="6" max="6" width="12.4257812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3" width="8.85546875" style="19"/>
    <col min="16384" max="16384" width="9.140625" style="19" customWidth="1"/>
  </cols>
  <sheetData>
    <row r="1" spans="1:6">
      <c r="A1" s="2" t="s">
        <v>383</v>
      </c>
      <c r="B1" s="2"/>
      <c r="C1" s="1121" t="str">
        <f>Деклар!G9</f>
        <v>САБЫРОВ ЖАНДОС КАЙРАТУЛЫ</v>
      </c>
      <c r="D1" s="1112"/>
      <c r="E1" s="1112"/>
      <c r="F1" s="1113"/>
    </row>
    <row r="2" spans="1:6" ht="14.25">
      <c r="A2" s="551" t="s">
        <v>133</v>
      </c>
      <c r="B2" s="1102">
        <f>Деклар!D5</f>
        <v>70569305567</v>
      </c>
      <c r="C2" s="1104"/>
      <c r="D2" s="49"/>
      <c r="E2" s="44"/>
    </row>
    <row r="3" spans="1:6" ht="14.25">
      <c r="A3" s="1200" t="s">
        <v>384</v>
      </c>
      <c r="B3" s="1200"/>
      <c r="C3" s="549">
        <f>Деклар!G7</f>
        <v>2023</v>
      </c>
      <c r="D3" s="44"/>
      <c r="E3" s="37"/>
    </row>
    <row r="4" spans="1:6" ht="14.25">
      <c r="A4" s="43"/>
      <c r="B4" s="44"/>
      <c r="C4" s="44"/>
      <c r="D4" s="44"/>
      <c r="E4" s="37"/>
    </row>
    <row r="5" spans="1:6" ht="15.75">
      <c r="A5" s="1167" t="s">
        <v>97</v>
      </c>
      <c r="B5" s="1167"/>
      <c r="C5" s="1167"/>
      <c r="D5" s="1167"/>
      <c r="E5" s="1167"/>
    </row>
    <row r="6" spans="1:6" ht="27.6" customHeight="1">
      <c r="A6" s="1417" t="s">
        <v>955</v>
      </c>
      <c r="B6" s="1417"/>
      <c r="C6" s="1417"/>
      <c r="D6" s="1417"/>
      <c r="E6" s="1417"/>
      <c r="F6" s="1417"/>
    </row>
    <row r="7" spans="1:6" ht="13.5" thickBot="1">
      <c r="A7" s="1185"/>
      <c r="B7" s="1185"/>
      <c r="C7" s="1185"/>
      <c r="D7" s="1185"/>
      <c r="E7" s="1185"/>
    </row>
    <row r="8" spans="1:6" ht="39" customHeight="1" thickBot="1">
      <c r="A8" s="127" t="s">
        <v>164</v>
      </c>
      <c r="B8" s="95" t="s">
        <v>281</v>
      </c>
      <c r="C8" s="1199" t="s">
        <v>956</v>
      </c>
      <c r="D8" s="1342"/>
      <c r="E8" s="243" t="s">
        <v>132</v>
      </c>
      <c r="F8" s="128" t="s">
        <v>203</v>
      </c>
    </row>
    <row r="9" spans="1:6" ht="15.75" customHeight="1" thickBot="1">
      <c r="A9" s="57">
        <v>1</v>
      </c>
      <c r="B9" s="58">
        <v>2</v>
      </c>
      <c r="C9" s="1186">
        <v>3</v>
      </c>
      <c r="D9" s="1221"/>
      <c r="E9" s="192">
        <v>4</v>
      </c>
      <c r="F9" s="59">
        <v>5</v>
      </c>
    </row>
    <row r="10" spans="1:6" ht="15" customHeight="1">
      <c r="A10" s="132">
        <v>1</v>
      </c>
      <c r="B10" s="1241" t="s">
        <v>959</v>
      </c>
      <c r="C10" s="1242"/>
      <c r="D10" s="1414"/>
      <c r="E10" s="244"/>
      <c r="F10" s="247"/>
    </row>
    <row r="11" spans="1:6">
      <c r="A11" s="83"/>
      <c r="B11" s="83" t="s">
        <v>957</v>
      </c>
      <c r="C11" s="1213" t="s">
        <v>958</v>
      </c>
      <c r="D11" s="1337"/>
      <c r="E11" s="773"/>
      <c r="F11" s="248"/>
    </row>
    <row r="12" spans="1:6">
      <c r="A12" s="52"/>
      <c r="B12" s="52" t="s">
        <v>146</v>
      </c>
      <c r="C12" s="1213" t="s">
        <v>958</v>
      </c>
      <c r="D12" s="1337"/>
      <c r="E12" s="773"/>
      <c r="F12" s="249"/>
    </row>
    <row r="13" spans="1:6">
      <c r="A13" s="52"/>
      <c r="B13" s="52" t="s">
        <v>960</v>
      </c>
      <c r="C13" s="1213" t="s">
        <v>958</v>
      </c>
      <c r="D13" s="1337"/>
      <c r="E13" s="773"/>
      <c r="F13" s="249"/>
    </row>
    <row r="14" spans="1:6">
      <c r="A14" s="52"/>
      <c r="B14" s="52" t="s">
        <v>148</v>
      </c>
      <c r="C14" s="1213" t="s">
        <v>958</v>
      </c>
      <c r="D14" s="1337"/>
      <c r="E14" s="773"/>
      <c r="F14" s="249"/>
    </row>
    <row r="15" spans="1:6">
      <c r="A15" s="52"/>
      <c r="B15" s="1173" t="s">
        <v>961</v>
      </c>
      <c r="C15" s="1174"/>
      <c r="D15" s="1411"/>
      <c r="E15" s="774">
        <f>SUM(E11:E14)</f>
        <v>0</v>
      </c>
      <c r="F15" s="249"/>
    </row>
    <row r="16" spans="1:6">
      <c r="A16" s="199">
        <v>2</v>
      </c>
      <c r="B16" s="1170" t="s">
        <v>962</v>
      </c>
      <c r="C16" s="1171"/>
      <c r="D16" s="1416"/>
      <c r="E16" s="193"/>
      <c r="F16" s="249"/>
    </row>
    <row r="17" spans="1:6" ht="25.9" customHeight="1">
      <c r="A17" s="52"/>
      <c r="B17" s="52" t="s">
        <v>963</v>
      </c>
      <c r="C17" s="1412" t="s">
        <v>964</v>
      </c>
      <c r="D17" s="1413"/>
      <c r="E17" s="773"/>
      <c r="F17" s="249"/>
    </row>
    <row r="18" spans="1:6" ht="27.6" customHeight="1">
      <c r="A18" s="52"/>
      <c r="B18" s="52" t="s">
        <v>963</v>
      </c>
      <c r="C18" s="1412" t="s">
        <v>964</v>
      </c>
      <c r="D18" s="1413"/>
      <c r="E18" s="773"/>
      <c r="F18" s="249"/>
    </row>
    <row r="19" spans="1:6">
      <c r="A19" s="52"/>
      <c r="B19" s="52"/>
      <c r="C19" s="1213"/>
      <c r="D19" s="1415"/>
      <c r="E19" s="773"/>
      <c r="F19" s="249"/>
    </row>
    <row r="20" spans="1:6">
      <c r="A20" s="52"/>
      <c r="B20" s="52"/>
      <c r="C20" s="1213"/>
      <c r="D20" s="1415"/>
      <c r="E20" s="773"/>
      <c r="F20" s="249"/>
    </row>
    <row r="21" spans="1:6" ht="13.5" thickBot="1">
      <c r="A21" s="52"/>
      <c r="B21" s="1173" t="s">
        <v>961</v>
      </c>
      <c r="C21" s="1174"/>
      <c r="D21" s="1411"/>
      <c r="E21" s="774">
        <f>SUM(E17:E20)</f>
        <v>0</v>
      </c>
      <c r="F21" s="249"/>
    </row>
    <row r="22" spans="1:6" ht="25.9" customHeight="1" thickBot="1">
      <c r="A22" s="54"/>
      <c r="B22" s="1147" t="s">
        <v>965</v>
      </c>
      <c r="C22" s="1148"/>
      <c r="D22" s="1148"/>
      <c r="E22" s="853">
        <f>E15+E21</f>
        <v>0</v>
      </c>
      <c r="F22" s="250"/>
    </row>
    <row r="23" spans="1:6" ht="52.9" customHeight="1">
      <c r="E23" s="642" t="s">
        <v>724</v>
      </c>
    </row>
    <row r="24" spans="1:6" ht="24.75" customHeight="1">
      <c r="B24" s="64" t="s">
        <v>102</v>
      </c>
      <c r="C24" s="25"/>
      <c r="D24" s="25"/>
    </row>
    <row r="25" spans="1:6">
      <c r="C25" s="21" t="s">
        <v>103</v>
      </c>
      <c r="D25" s="21" t="s">
        <v>156</v>
      </c>
    </row>
  </sheetData>
  <mergeCells count="21">
    <mergeCell ref="C1:F1"/>
    <mergeCell ref="B2:C2"/>
    <mergeCell ref="A3:B3"/>
    <mergeCell ref="A5:E5"/>
    <mergeCell ref="A7:E7"/>
    <mergeCell ref="A6:F6"/>
    <mergeCell ref="B22:D22"/>
    <mergeCell ref="B15:D15"/>
    <mergeCell ref="C17:D17"/>
    <mergeCell ref="C18:D18"/>
    <mergeCell ref="C8:D8"/>
    <mergeCell ref="C9:D9"/>
    <mergeCell ref="C11:D11"/>
    <mergeCell ref="C12:D12"/>
    <mergeCell ref="C13:D13"/>
    <mergeCell ref="B10:D10"/>
    <mergeCell ref="C19:D19"/>
    <mergeCell ref="C20:D20"/>
    <mergeCell ref="B21:D21"/>
    <mergeCell ref="C14:D14"/>
    <mergeCell ref="B16:D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O8" sqref="O8"/>
    </sheetView>
  </sheetViews>
  <sheetFormatPr defaultRowHeight="12.75"/>
  <cols>
    <col min="1" max="1" width="5.5703125" style="19" customWidth="1"/>
    <col min="2" max="2" width="23.7109375" style="19" customWidth="1"/>
    <col min="3" max="3" width="14.140625" style="21" customWidth="1"/>
    <col min="4" max="4" width="14.5703125" style="21" customWidth="1"/>
    <col min="5" max="5" width="16.42578125" style="21" customWidth="1"/>
    <col min="6" max="6" width="12.4257812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3" width="8.85546875" style="19"/>
    <col min="16384" max="16384" width="9.140625" style="19" customWidth="1"/>
  </cols>
  <sheetData>
    <row r="1" spans="1:6">
      <c r="A1" s="2" t="s">
        <v>383</v>
      </c>
      <c r="B1" s="2"/>
      <c r="C1" s="1121" t="str">
        <f>Деклар!G9</f>
        <v>САБЫРОВ ЖАНДОС КАЙРАТУЛЫ</v>
      </c>
      <c r="D1" s="1112"/>
      <c r="E1" s="1112"/>
      <c r="F1" s="1113"/>
    </row>
    <row r="2" spans="1:6" ht="14.25">
      <c r="A2" s="551" t="s">
        <v>133</v>
      </c>
      <c r="B2" s="1102">
        <f>Деклар!D5</f>
        <v>70569305567</v>
      </c>
      <c r="C2" s="1104"/>
      <c r="D2" s="49"/>
      <c r="E2" s="44"/>
    </row>
    <row r="3" spans="1:6" ht="14.25">
      <c r="A3" s="1200" t="s">
        <v>384</v>
      </c>
      <c r="B3" s="1200"/>
      <c r="C3" s="549">
        <f>Деклар!G7</f>
        <v>2023</v>
      </c>
      <c r="D3" s="44"/>
      <c r="E3" s="37"/>
    </row>
    <row r="4" spans="1:6" ht="14.25">
      <c r="A4" s="43"/>
      <c r="B4" s="44"/>
      <c r="C4" s="44"/>
      <c r="D4" s="44"/>
      <c r="E4" s="37"/>
    </row>
    <row r="5" spans="1:6" ht="15.75">
      <c r="A5" s="1167" t="s">
        <v>97</v>
      </c>
      <c r="B5" s="1167"/>
      <c r="C5" s="1167"/>
      <c r="D5" s="1167"/>
      <c r="E5" s="1167"/>
    </row>
    <row r="6" spans="1:6" ht="27.6" customHeight="1">
      <c r="A6" s="1417" t="s">
        <v>966</v>
      </c>
      <c r="B6" s="1417"/>
      <c r="C6" s="1417"/>
      <c r="D6" s="1417"/>
      <c r="E6" s="1417"/>
      <c r="F6" s="1417"/>
    </row>
    <row r="7" spans="1:6" ht="13.5" thickBot="1">
      <c r="A7" s="1185"/>
      <c r="B7" s="1185"/>
      <c r="C7" s="1185"/>
      <c r="D7" s="1185"/>
      <c r="E7" s="1185"/>
    </row>
    <row r="8" spans="1:6" ht="39" customHeight="1" thickBot="1">
      <c r="A8" s="127" t="s">
        <v>164</v>
      </c>
      <c r="B8" s="95" t="s">
        <v>967</v>
      </c>
      <c r="C8" s="138" t="s">
        <v>968</v>
      </c>
      <c r="D8" s="776" t="s">
        <v>969</v>
      </c>
      <c r="E8" s="243" t="s">
        <v>132</v>
      </c>
      <c r="F8" s="128" t="s">
        <v>203</v>
      </c>
    </row>
    <row r="9" spans="1:6" ht="15.75" customHeight="1" thickBot="1">
      <c r="A9" s="57">
        <v>1</v>
      </c>
      <c r="B9" s="58">
        <v>2</v>
      </c>
      <c r="C9" s="775">
        <v>3</v>
      </c>
      <c r="D9" s="777">
        <v>4</v>
      </c>
      <c r="E9" s="192">
        <v>5</v>
      </c>
      <c r="F9" s="59">
        <v>5</v>
      </c>
    </row>
    <row r="10" spans="1:6" ht="27" customHeight="1">
      <c r="A10" s="132">
        <v>1</v>
      </c>
      <c r="B10" s="1241" t="s">
        <v>970</v>
      </c>
      <c r="C10" s="1242"/>
      <c r="D10" s="1414"/>
      <c r="E10" s="244"/>
      <c r="F10" s="247"/>
    </row>
    <row r="11" spans="1:6" ht="13.15" customHeight="1">
      <c r="A11" s="83"/>
      <c r="B11" s="83" t="s">
        <v>957</v>
      </c>
      <c r="C11" s="51"/>
      <c r="D11" s="248"/>
      <c r="E11" s="773"/>
      <c r="F11" s="248"/>
    </row>
    <row r="12" spans="1:6" ht="13.15" customHeight="1">
      <c r="A12" s="52"/>
      <c r="B12" s="52" t="s">
        <v>146</v>
      </c>
      <c r="C12" s="51"/>
      <c r="D12" s="248"/>
      <c r="E12" s="773"/>
      <c r="F12" s="249"/>
    </row>
    <row r="13" spans="1:6" ht="13.15" customHeight="1">
      <c r="A13" s="52"/>
      <c r="B13" s="52" t="s">
        <v>960</v>
      </c>
      <c r="C13" s="51"/>
      <c r="D13" s="248"/>
      <c r="E13" s="773"/>
      <c r="F13" s="249"/>
    </row>
    <row r="14" spans="1:6" ht="13.15" customHeight="1">
      <c r="A14" s="52"/>
      <c r="B14" s="52" t="s">
        <v>148</v>
      </c>
      <c r="C14" s="51"/>
      <c r="D14" s="248"/>
      <c r="E14" s="773"/>
      <c r="F14" s="249"/>
    </row>
    <row r="15" spans="1:6">
      <c r="A15" s="52"/>
      <c r="B15" s="1173" t="s">
        <v>971</v>
      </c>
      <c r="C15" s="1174"/>
      <c r="D15" s="1411"/>
      <c r="E15" s="774">
        <f>SUM(E11:E14)</f>
        <v>0</v>
      </c>
      <c r="F15" s="249"/>
    </row>
    <row r="16" spans="1:6" ht="28.9" customHeight="1">
      <c r="A16" s="199">
        <v>2</v>
      </c>
      <c r="B16" s="1170" t="s">
        <v>972</v>
      </c>
      <c r="C16" s="1171"/>
      <c r="D16" s="1416"/>
      <c r="E16" s="193"/>
      <c r="F16" s="249"/>
    </row>
    <row r="17" spans="1:6" ht="13.9" customHeight="1">
      <c r="A17" s="52"/>
      <c r="B17" s="83" t="s">
        <v>957</v>
      </c>
      <c r="C17" s="51"/>
      <c r="D17" s="248"/>
      <c r="E17" s="773"/>
      <c r="F17" s="249"/>
    </row>
    <row r="18" spans="1:6" ht="12.6" customHeight="1">
      <c r="A18" s="52"/>
      <c r="B18" s="52" t="s">
        <v>146</v>
      </c>
      <c r="C18" s="51"/>
      <c r="D18" s="248"/>
      <c r="E18" s="773"/>
      <c r="F18" s="249"/>
    </row>
    <row r="19" spans="1:6">
      <c r="A19" s="52"/>
      <c r="B19" s="52" t="s">
        <v>960</v>
      </c>
      <c r="C19" s="51"/>
      <c r="D19" s="248"/>
      <c r="E19" s="773"/>
      <c r="F19" s="249"/>
    </row>
    <row r="20" spans="1:6">
      <c r="A20" s="52"/>
      <c r="B20" s="52" t="s">
        <v>148</v>
      </c>
      <c r="C20" s="51"/>
      <c r="D20" s="248"/>
      <c r="E20" s="773"/>
      <c r="F20" s="249"/>
    </row>
    <row r="21" spans="1:6" ht="13.5" thickBot="1">
      <c r="A21" s="52"/>
      <c r="B21" s="1173" t="s">
        <v>971</v>
      </c>
      <c r="C21" s="1174"/>
      <c r="D21" s="1411"/>
      <c r="E21" s="774">
        <f>SUM(E17:E20)</f>
        <v>0</v>
      </c>
      <c r="F21" s="249"/>
    </row>
    <row r="22" spans="1:6" ht="31.15" customHeight="1" thickBot="1">
      <c r="A22" s="54"/>
      <c r="B22" s="1418" t="s">
        <v>973</v>
      </c>
      <c r="C22" s="1419"/>
      <c r="D22" s="1419"/>
      <c r="E22" s="853">
        <f>E15+E21</f>
        <v>0</v>
      </c>
      <c r="F22" s="250"/>
    </row>
    <row r="23" spans="1:6" ht="52.9" customHeight="1">
      <c r="E23" s="642" t="s">
        <v>724</v>
      </c>
    </row>
    <row r="24" spans="1:6" ht="24.75" customHeight="1">
      <c r="B24" s="64" t="s">
        <v>102</v>
      </c>
      <c r="C24" s="25"/>
      <c r="D24" s="25"/>
    </row>
    <row r="25" spans="1:6">
      <c r="C25" s="21" t="s">
        <v>103</v>
      </c>
      <c r="D25" s="21" t="s">
        <v>156</v>
      </c>
    </row>
  </sheetData>
  <mergeCells count="11">
    <mergeCell ref="A7:E7"/>
    <mergeCell ref="C1:F1"/>
    <mergeCell ref="B2:C2"/>
    <mergeCell ref="A3:B3"/>
    <mergeCell ref="A5:E5"/>
    <mergeCell ref="A6:F6"/>
    <mergeCell ref="B21:D21"/>
    <mergeCell ref="B22:D22"/>
    <mergeCell ref="B15:D15"/>
    <mergeCell ref="B16:D16"/>
    <mergeCell ref="B10:D10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S8" sqref="S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16.28515625" style="21" customWidth="1"/>
    <col min="6" max="6" width="13.8554687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8.85546875" style="19"/>
  </cols>
  <sheetData>
    <row r="1" spans="1:6">
      <c r="A1" s="2" t="s">
        <v>385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6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6" ht="14.25">
      <c r="A4" s="43"/>
      <c r="B4" s="44"/>
      <c r="C4" s="44"/>
      <c r="D4" s="44"/>
      <c r="E4" s="37"/>
      <c r="F4" s="37"/>
    </row>
    <row r="5" spans="1:6" ht="15.75">
      <c r="A5" s="1167" t="s">
        <v>97</v>
      </c>
      <c r="B5" s="1167"/>
      <c r="C5" s="1167"/>
      <c r="D5" s="1167"/>
      <c r="E5" s="1167"/>
      <c r="F5" s="1167"/>
    </row>
    <row r="6" spans="1:6" ht="27" customHeight="1">
      <c r="A6" s="1126" t="s">
        <v>1029</v>
      </c>
      <c r="B6" s="1126"/>
      <c r="C6" s="1126"/>
      <c r="D6" s="1126"/>
      <c r="E6" s="1126"/>
      <c r="F6" s="1126"/>
    </row>
    <row r="7" spans="1:6" ht="13.5" thickBot="1">
      <c r="A7" s="1185"/>
      <c r="B7" s="1185"/>
      <c r="C7" s="1185"/>
      <c r="D7" s="1185"/>
      <c r="E7" s="1185"/>
      <c r="F7" s="1185"/>
    </row>
    <row r="8" spans="1:6" ht="102.75" thickBot="1">
      <c r="A8" s="127" t="s">
        <v>164</v>
      </c>
      <c r="B8" s="213" t="s">
        <v>566</v>
      </c>
      <c r="C8" s="214" t="s">
        <v>1032</v>
      </c>
      <c r="D8" s="213" t="s">
        <v>1031</v>
      </c>
      <c r="E8" s="215" t="s">
        <v>1033</v>
      </c>
      <c r="F8" s="216" t="s">
        <v>569</v>
      </c>
    </row>
    <row r="9" spans="1:6" ht="13.5" thickBot="1">
      <c r="A9" s="178">
        <v>1</v>
      </c>
      <c r="B9" s="178">
        <v>2</v>
      </c>
      <c r="C9" s="178">
        <v>3</v>
      </c>
      <c r="D9" s="178">
        <v>4</v>
      </c>
      <c r="E9" s="194">
        <v>5</v>
      </c>
      <c r="F9" s="217">
        <v>6</v>
      </c>
    </row>
    <row r="10" spans="1:6" ht="25.5">
      <c r="A10" s="53">
        <v>1</v>
      </c>
      <c r="B10" s="53" t="s">
        <v>567</v>
      </c>
      <c r="C10" s="781" t="s">
        <v>172</v>
      </c>
      <c r="D10" s="198" t="s">
        <v>172</v>
      </c>
      <c r="E10" s="139"/>
      <c r="F10" s="142"/>
    </row>
    <row r="11" spans="1:6" ht="25.5">
      <c r="A11" s="53">
        <v>2</v>
      </c>
      <c r="B11" s="53" t="s">
        <v>568</v>
      </c>
      <c r="C11" s="24"/>
      <c r="D11" s="115"/>
      <c r="E11" s="122"/>
      <c r="F11" s="186"/>
    </row>
    <row r="12" spans="1:6" ht="38.25">
      <c r="A12" s="83">
        <v>3</v>
      </c>
      <c r="B12" s="83" t="s">
        <v>1030</v>
      </c>
      <c r="C12" s="25"/>
      <c r="D12" s="25"/>
      <c r="E12" s="51"/>
      <c r="F12" s="125"/>
    </row>
    <row r="13" spans="1:6" ht="13.5" thickBot="1">
      <c r="A13" s="52"/>
      <c r="B13" s="52"/>
      <c r="C13" s="121"/>
      <c r="D13" s="121"/>
      <c r="E13" s="145"/>
      <c r="F13" s="218"/>
    </row>
    <row r="14" spans="1:6" ht="32.25" customHeight="1" thickBot="1">
      <c r="A14" s="54"/>
      <c r="B14" s="1164" t="s">
        <v>1034</v>
      </c>
      <c r="C14" s="1165"/>
      <c r="D14" s="1165"/>
      <c r="E14" s="1165"/>
      <c r="F14" s="763">
        <f>SUM(F10:F13)</f>
        <v>0</v>
      </c>
    </row>
    <row r="15" spans="1:6" ht="48">
      <c r="F15" s="642" t="s">
        <v>732</v>
      </c>
    </row>
    <row r="16" spans="1:6" ht="27" customHeight="1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7">
    <mergeCell ref="B14:E14"/>
    <mergeCell ref="D1:F1"/>
    <mergeCell ref="B2:C2"/>
    <mergeCell ref="E2:F2"/>
    <mergeCell ref="A5:F5"/>
    <mergeCell ref="A6:F6"/>
    <mergeCell ref="A7:F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R11" sqref="R11"/>
    </sheetView>
  </sheetViews>
  <sheetFormatPr defaultRowHeight="12.75"/>
  <cols>
    <col min="1" max="1" width="5.5703125" style="19" customWidth="1"/>
    <col min="2" max="2" width="30.28515625" style="19" customWidth="1"/>
    <col min="3" max="3" width="14.140625" style="21" customWidth="1"/>
    <col min="4" max="4" width="14.5703125" style="21" customWidth="1"/>
    <col min="5" max="5" width="16.42578125" style="21" customWidth="1"/>
    <col min="6" max="6" width="12.4257812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3" width="8.85546875" style="19"/>
    <col min="16384" max="16384" width="9.140625" style="19" customWidth="1"/>
  </cols>
  <sheetData>
    <row r="1" spans="1:6">
      <c r="A1" s="2" t="s">
        <v>383</v>
      </c>
      <c r="B1" s="2"/>
      <c r="C1" s="1121" t="str">
        <f>Деклар!G9</f>
        <v>САБЫРОВ ЖАНДОС КАЙРАТУЛЫ</v>
      </c>
      <c r="D1" s="1112"/>
      <c r="E1" s="1112"/>
      <c r="F1" s="1113"/>
    </row>
    <row r="2" spans="1:6" ht="14.25">
      <c r="A2" s="551" t="s">
        <v>133</v>
      </c>
      <c r="B2" s="1102">
        <f>Деклар!D5</f>
        <v>70569305567</v>
      </c>
      <c r="C2" s="1104"/>
      <c r="D2" s="49"/>
      <c r="E2" s="44"/>
    </row>
    <row r="3" spans="1:6" ht="14.25">
      <c r="A3" s="1200" t="s">
        <v>384</v>
      </c>
      <c r="B3" s="1200"/>
      <c r="C3" s="549">
        <f>Деклар!G7</f>
        <v>2023</v>
      </c>
      <c r="D3" s="44"/>
      <c r="E3" s="37"/>
    </row>
    <row r="4" spans="1:6" ht="14.25">
      <c r="A4" s="43"/>
      <c r="B4" s="44"/>
      <c r="C4" s="44"/>
      <c r="D4" s="44"/>
      <c r="E4" s="37"/>
    </row>
    <row r="5" spans="1:6" ht="15.75">
      <c r="A5" s="1167" t="s">
        <v>97</v>
      </c>
      <c r="B5" s="1167"/>
      <c r="C5" s="1167"/>
      <c r="D5" s="1167"/>
      <c r="E5" s="1167"/>
    </row>
    <row r="6" spans="1:6" ht="17.45" customHeight="1">
      <c r="A6" s="1417" t="s">
        <v>1035</v>
      </c>
      <c r="B6" s="1417"/>
      <c r="C6" s="1417"/>
      <c r="D6" s="1417"/>
      <c r="E6" s="1417"/>
      <c r="F6" s="1417"/>
    </row>
    <row r="7" spans="1:6" ht="13.5" thickBot="1">
      <c r="A7" s="1185"/>
      <c r="B7" s="1185"/>
      <c r="C7" s="1185"/>
      <c r="D7" s="1185"/>
      <c r="E7" s="1185"/>
    </row>
    <row r="8" spans="1:6" ht="39" customHeight="1" thickBot="1">
      <c r="A8" s="127" t="s">
        <v>164</v>
      </c>
      <c r="B8" s="95" t="s">
        <v>235</v>
      </c>
      <c r="C8" s="1199" t="s">
        <v>956</v>
      </c>
      <c r="D8" s="1342"/>
      <c r="E8" s="243" t="s">
        <v>132</v>
      </c>
      <c r="F8" s="128" t="s">
        <v>203</v>
      </c>
    </row>
    <row r="9" spans="1:6" ht="15.75" customHeight="1" thickBot="1">
      <c r="A9" s="57">
        <v>1</v>
      </c>
      <c r="B9" s="58">
        <v>2</v>
      </c>
      <c r="C9" s="1186">
        <v>3</v>
      </c>
      <c r="D9" s="1221"/>
      <c r="E9" s="192">
        <v>4</v>
      </c>
      <c r="F9" s="59">
        <v>5</v>
      </c>
    </row>
    <row r="10" spans="1:6">
      <c r="A10" s="83"/>
      <c r="B10" s="83" t="s">
        <v>957</v>
      </c>
      <c r="C10" s="1213" t="s">
        <v>958</v>
      </c>
      <c r="D10" s="1337"/>
      <c r="E10" s="773"/>
      <c r="F10" s="248"/>
    </row>
    <row r="11" spans="1:6">
      <c r="A11" s="52"/>
      <c r="B11" s="52" t="s">
        <v>146</v>
      </c>
      <c r="C11" s="1213" t="s">
        <v>958</v>
      </c>
      <c r="D11" s="1337"/>
      <c r="E11" s="773"/>
      <c r="F11" s="249"/>
    </row>
    <row r="12" spans="1:6">
      <c r="A12" s="52"/>
      <c r="B12" s="52" t="s">
        <v>960</v>
      </c>
      <c r="C12" s="1213" t="s">
        <v>958</v>
      </c>
      <c r="D12" s="1337"/>
      <c r="E12" s="773"/>
      <c r="F12" s="249"/>
    </row>
    <row r="13" spans="1:6" ht="13.5" thickBot="1">
      <c r="A13" s="52"/>
      <c r="B13" s="52" t="s">
        <v>148</v>
      </c>
      <c r="C13" s="1319" t="s">
        <v>958</v>
      </c>
      <c r="D13" s="1420"/>
      <c r="E13" s="810"/>
      <c r="F13" s="249"/>
    </row>
    <row r="14" spans="1:6" ht="31.9" customHeight="1" thickBot="1">
      <c r="A14" s="54"/>
      <c r="B14" s="1421" t="s">
        <v>1036</v>
      </c>
      <c r="C14" s="1422"/>
      <c r="D14" s="1423"/>
      <c r="E14" s="854">
        <f>SUM(E10:E13)</f>
        <v>0</v>
      </c>
      <c r="F14" s="811"/>
    </row>
    <row r="15" spans="1:6" ht="52.9" customHeight="1">
      <c r="E15" s="642" t="s">
        <v>724</v>
      </c>
    </row>
    <row r="16" spans="1:6" ht="24.75" customHeight="1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13">
    <mergeCell ref="A7:E7"/>
    <mergeCell ref="C1:F1"/>
    <mergeCell ref="B2:C2"/>
    <mergeCell ref="A3:B3"/>
    <mergeCell ref="A5:E5"/>
    <mergeCell ref="A6:F6"/>
    <mergeCell ref="C13:D13"/>
    <mergeCell ref="B14:D14"/>
    <mergeCell ref="C8:D8"/>
    <mergeCell ref="C9:D9"/>
    <mergeCell ref="C10:D10"/>
    <mergeCell ref="C11:D11"/>
    <mergeCell ref="C12:D1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O16" sqref="O16"/>
    </sheetView>
  </sheetViews>
  <sheetFormatPr defaultRowHeight="12.75"/>
  <cols>
    <col min="1" max="1" width="5.5703125" style="19" customWidth="1"/>
    <col min="2" max="2" width="20.28515625" style="19" customWidth="1"/>
    <col min="3" max="3" width="14.140625" style="21" customWidth="1"/>
    <col min="4" max="4" width="14.5703125" style="21" customWidth="1"/>
    <col min="5" max="5" width="14.140625" style="21" customWidth="1"/>
    <col min="6" max="6" width="15" style="21" customWidth="1"/>
    <col min="7" max="7" width="14" style="21" customWidth="1"/>
    <col min="8" max="10" width="4.140625" style="19" customWidth="1"/>
    <col min="11" max="11" width="5" style="19" customWidth="1"/>
    <col min="12" max="14" width="4.140625" style="19" customWidth="1"/>
    <col min="15" max="15" width="4.5703125" style="19" customWidth="1"/>
    <col min="16" max="22" width="3.28515625" style="19" customWidth="1"/>
    <col min="23" max="23" width="15" style="19" customWidth="1"/>
    <col min="24" max="24" width="15.28515625" style="19" customWidth="1"/>
    <col min="25" max="25" width="14.42578125" style="19" customWidth="1"/>
    <col min="26" max="255" width="9.140625" style="19"/>
    <col min="256" max="266" width="4.140625" style="19" customWidth="1"/>
    <col min="267" max="267" width="5" style="19" customWidth="1"/>
    <col min="268" max="270" width="4.140625" style="19" customWidth="1"/>
    <col min="271" max="271" width="4.5703125" style="19" customWidth="1"/>
    <col min="272" max="278" width="3.28515625" style="19" customWidth="1"/>
    <col min="279" max="279" width="15" style="19" customWidth="1"/>
    <col min="280" max="280" width="15.28515625" style="19" customWidth="1"/>
    <col min="281" max="281" width="14.42578125" style="19" customWidth="1"/>
    <col min="282" max="511" width="9.140625" style="19"/>
    <col min="512" max="522" width="4.140625" style="19" customWidth="1"/>
    <col min="523" max="523" width="5" style="19" customWidth="1"/>
    <col min="524" max="526" width="4.140625" style="19" customWidth="1"/>
    <col min="527" max="527" width="4.5703125" style="19" customWidth="1"/>
    <col min="528" max="534" width="3.28515625" style="19" customWidth="1"/>
    <col min="535" max="535" width="15" style="19" customWidth="1"/>
    <col min="536" max="536" width="15.28515625" style="19" customWidth="1"/>
    <col min="537" max="537" width="14.42578125" style="19" customWidth="1"/>
    <col min="538" max="767" width="9.140625" style="19"/>
    <col min="768" max="778" width="4.140625" style="19" customWidth="1"/>
    <col min="779" max="779" width="5" style="19" customWidth="1"/>
    <col min="780" max="782" width="4.140625" style="19" customWidth="1"/>
    <col min="783" max="783" width="4.5703125" style="19" customWidth="1"/>
    <col min="784" max="790" width="3.28515625" style="19" customWidth="1"/>
    <col min="791" max="791" width="15" style="19" customWidth="1"/>
    <col min="792" max="792" width="15.28515625" style="19" customWidth="1"/>
    <col min="793" max="793" width="14.42578125" style="19" customWidth="1"/>
    <col min="794" max="1023" width="9.140625" style="19"/>
    <col min="1024" max="1034" width="4.140625" style="19" customWidth="1"/>
    <col min="1035" max="1035" width="5" style="19" customWidth="1"/>
    <col min="1036" max="1038" width="4.140625" style="19" customWidth="1"/>
    <col min="1039" max="1039" width="4.5703125" style="19" customWidth="1"/>
    <col min="1040" max="1046" width="3.28515625" style="19" customWidth="1"/>
    <col min="1047" max="1047" width="15" style="19" customWidth="1"/>
    <col min="1048" max="1048" width="15.28515625" style="19" customWidth="1"/>
    <col min="1049" max="1049" width="14.42578125" style="19" customWidth="1"/>
    <col min="1050" max="1279" width="9.140625" style="19"/>
    <col min="1280" max="1290" width="4.140625" style="19" customWidth="1"/>
    <col min="1291" max="1291" width="5" style="19" customWidth="1"/>
    <col min="1292" max="1294" width="4.140625" style="19" customWidth="1"/>
    <col min="1295" max="1295" width="4.5703125" style="19" customWidth="1"/>
    <col min="1296" max="1302" width="3.28515625" style="19" customWidth="1"/>
    <col min="1303" max="1303" width="15" style="19" customWidth="1"/>
    <col min="1304" max="1304" width="15.28515625" style="19" customWidth="1"/>
    <col min="1305" max="1305" width="14.42578125" style="19" customWidth="1"/>
    <col min="1306" max="1535" width="9.140625" style="19"/>
    <col min="1536" max="1546" width="4.140625" style="19" customWidth="1"/>
    <col min="1547" max="1547" width="5" style="19" customWidth="1"/>
    <col min="1548" max="1550" width="4.140625" style="19" customWidth="1"/>
    <col min="1551" max="1551" width="4.5703125" style="19" customWidth="1"/>
    <col min="1552" max="1558" width="3.28515625" style="19" customWidth="1"/>
    <col min="1559" max="1559" width="15" style="19" customWidth="1"/>
    <col min="1560" max="1560" width="15.28515625" style="19" customWidth="1"/>
    <col min="1561" max="1561" width="14.42578125" style="19" customWidth="1"/>
    <col min="1562" max="1791" width="9.140625" style="19"/>
    <col min="1792" max="1802" width="4.140625" style="19" customWidth="1"/>
    <col min="1803" max="1803" width="5" style="19" customWidth="1"/>
    <col min="1804" max="1806" width="4.140625" style="19" customWidth="1"/>
    <col min="1807" max="1807" width="4.5703125" style="19" customWidth="1"/>
    <col min="1808" max="1814" width="3.28515625" style="19" customWidth="1"/>
    <col min="1815" max="1815" width="15" style="19" customWidth="1"/>
    <col min="1816" max="1816" width="15.28515625" style="19" customWidth="1"/>
    <col min="1817" max="1817" width="14.42578125" style="19" customWidth="1"/>
    <col min="1818" max="2047" width="9.140625" style="19"/>
    <col min="2048" max="2058" width="4.140625" style="19" customWidth="1"/>
    <col min="2059" max="2059" width="5" style="19" customWidth="1"/>
    <col min="2060" max="2062" width="4.140625" style="19" customWidth="1"/>
    <col min="2063" max="2063" width="4.5703125" style="19" customWidth="1"/>
    <col min="2064" max="2070" width="3.28515625" style="19" customWidth="1"/>
    <col min="2071" max="2071" width="15" style="19" customWidth="1"/>
    <col min="2072" max="2072" width="15.28515625" style="19" customWidth="1"/>
    <col min="2073" max="2073" width="14.42578125" style="19" customWidth="1"/>
    <col min="2074" max="2303" width="9.140625" style="19"/>
    <col min="2304" max="2314" width="4.140625" style="19" customWidth="1"/>
    <col min="2315" max="2315" width="5" style="19" customWidth="1"/>
    <col min="2316" max="2318" width="4.140625" style="19" customWidth="1"/>
    <col min="2319" max="2319" width="4.5703125" style="19" customWidth="1"/>
    <col min="2320" max="2326" width="3.28515625" style="19" customWidth="1"/>
    <col min="2327" max="2327" width="15" style="19" customWidth="1"/>
    <col min="2328" max="2328" width="15.28515625" style="19" customWidth="1"/>
    <col min="2329" max="2329" width="14.42578125" style="19" customWidth="1"/>
    <col min="2330" max="2559" width="9.140625" style="19"/>
    <col min="2560" max="2570" width="4.140625" style="19" customWidth="1"/>
    <col min="2571" max="2571" width="5" style="19" customWidth="1"/>
    <col min="2572" max="2574" width="4.140625" style="19" customWidth="1"/>
    <col min="2575" max="2575" width="4.5703125" style="19" customWidth="1"/>
    <col min="2576" max="2582" width="3.28515625" style="19" customWidth="1"/>
    <col min="2583" max="2583" width="15" style="19" customWidth="1"/>
    <col min="2584" max="2584" width="15.28515625" style="19" customWidth="1"/>
    <col min="2585" max="2585" width="14.42578125" style="19" customWidth="1"/>
    <col min="2586" max="2815" width="9.140625" style="19"/>
    <col min="2816" max="2826" width="4.140625" style="19" customWidth="1"/>
    <col min="2827" max="2827" width="5" style="19" customWidth="1"/>
    <col min="2828" max="2830" width="4.140625" style="19" customWidth="1"/>
    <col min="2831" max="2831" width="4.5703125" style="19" customWidth="1"/>
    <col min="2832" max="2838" width="3.28515625" style="19" customWidth="1"/>
    <col min="2839" max="2839" width="15" style="19" customWidth="1"/>
    <col min="2840" max="2840" width="15.28515625" style="19" customWidth="1"/>
    <col min="2841" max="2841" width="14.42578125" style="19" customWidth="1"/>
    <col min="2842" max="3071" width="9.140625" style="19"/>
    <col min="3072" max="3082" width="4.140625" style="19" customWidth="1"/>
    <col min="3083" max="3083" width="5" style="19" customWidth="1"/>
    <col min="3084" max="3086" width="4.140625" style="19" customWidth="1"/>
    <col min="3087" max="3087" width="4.5703125" style="19" customWidth="1"/>
    <col min="3088" max="3094" width="3.28515625" style="19" customWidth="1"/>
    <col min="3095" max="3095" width="15" style="19" customWidth="1"/>
    <col min="3096" max="3096" width="15.28515625" style="19" customWidth="1"/>
    <col min="3097" max="3097" width="14.42578125" style="19" customWidth="1"/>
    <col min="3098" max="3327" width="9.140625" style="19"/>
    <col min="3328" max="3338" width="4.140625" style="19" customWidth="1"/>
    <col min="3339" max="3339" width="5" style="19" customWidth="1"/>
    <col min="3340" max="3342" width="4.140625" style="19" customWidth="1"/>
    <col min="3343" max="3343" width="4.5703125" style="19" customWidth="1"/>
    <col min="3344" max="3350" width="3.28515625" style="19" customWidth="1"/>
    <col min="3351" max="3351" width="15" style="19" customWidth="1"/>
    <col min="3352" max="3352" width="15.28515625" style="19" customWidth="1"/>
    <col min="3353" max="3353" width="14.42578125" style="19" customWidth="1"/>
    <col min="3354" max="3583" width="9.140625" style="19"/>
    <col min="3584" max="3594" width="4.140625" style="19" customWidth="1"/>
    <col min="3595" max="3595" width="5" style="19" customWidth="1"/>
    <col min="3596" max="3598" width="4.140625" style="19" customWidth="1"/>
    <col min="3599" max="3599" width="4.5703125" style="19" customWidth="1"/>
    <col min="3600" max="3606" width="3.28515625" style="19" customWidth="1"/>
    <col min="3607" max="3607" width="15" style="19" customWidth="1"/>
    <col min="3608" max="3608" width="15.28515625" style="19" customWidth="1"/>
    <col min="3609" max="3609" width="14.42578125" style="19" customWidth="1"/>
    <col min="3610" max="3839" width="9.140625" style="19"/>
    <col min="3840" max="3850" width="4.140625" style="19" customWidth="1"/>
    <col min="3851" max="3851" width="5" style="19" customWidth="1"/>
    <col min="3852" max="3854" width="4.140625" style="19" customWidth="1"/>
    <col min="3855" max="3855" width="4.5703125" style="19" customWidth="1"/>
    <col min="3856" max="3862" width="3.28515625" style="19" customWidth="1"/>
    <col min="3863" max="3863" width="15" style="19" customWidth="1"/>
    <col min="3864" max="3864" width="15.28515625" style="19" customWidth="1"/>
    <col min="3865" max="3865" width="14.42578125" style="19" customWidth="1"/>
    <col min="3866" max="4095" width="9.140625" style="19"/>
    <col min="4096" max="4106" width="4.140625" style="19" customWidth="1"/>
    <col min="4107" max="4107" width="5" style="19" customWidth="1"/>
    <col min="4108" max="4110" width="4.140625" style="19" customWidth="1"/>
    <col min="4111" max="4111" width="4.5703125" style="19" customWidth="1"/>
    <col min="4112" max="4118" width="3.28515625" style="19" customWidth="1"/>
    <col min="4119" max="4119" width="15" style="19" customWidth="1"/>
    <col min="4120" max="4120" width="15.28515625" style="19" customWidth="1"/>
    <col min="4121" max="4121" width="14.42578125" style="19" customWidth="1"/>
    <col min="4122" max="4351" width="9.140625" style="19"/>
    <col min="4352" max="4362" width="4.140625" style="19" customWidth="1"/>
    <col min="4363" max="4363" width="5" style="19" customWidth="1"/>
    <col min="4364" max="4366" width="4.140625" style="19" customWidth="1"/>
    <col min="4367" max="4367" width="4.5703125" style="19" customWidth="1"/>
    <col min="4368" max="4374" width="3.28515625" style="19" customWidth="1"/>
    <col min="4375" max="4375" width="15" style="19" customWidth="1"/>
    <col min="4376" max="4376" width="15.28515625" style="19" customWidth="1"/>
    <col min="4377" max="4377" width="14.42578125" style="19" customWidth="1"/>
    <col min="4378" max="4607" width="9.140625" style="19"/>
    <col min="4608" max="4618" width="4.140625" style="19" customWidth="1"/>
    <col min="4619" max="4619" width="5" style="19" customWidth="1"/>
    <col min="4620" max="4622" width="4.140625" style="19" customWidth="1"/>
    <col min="4623" max="4623" width="4.5703125" style="19" customWidth="1"/>
    <col min="4624" max="4630" width="3.28515625" style="19" customWidth="1"/>
    <col min="4631" max="4631" width="15" style="19" customWidth="1"/>
    <col min="4632" max="4632" width="15.28515625" style="19" customWidth="1"/>
    <col min="4633" max="4633" width="14.42578125" style="19" customWidth="1"/>
    <col min="4634" max="4863" width="9.140625" style="19"/>
    <col min="4864" max="4874" width="4.140625" style="19" customWidth="1"/>
    <col min="4875" max="4875" width="5" style="19" customWidth="1"/>
    <col min="4876" max="4878" width="4.140625" style="19" customWidth="1"/>
    <col min="4879" max="4879" width="4.5703125" style="19" customWidth="1"/>
    <col min="4880" max="4886" width="3.28515625" style="19" customWidth="1"/>
    <col min="4887" max="4887" width="15" style="19" customWidth="1"/>
    <col min="4888" max="4888" width="15.28515625" style="19" customWidth="1"/>
    <col min="4889" max="4889" width="14.42578125" style="19" customWidth="1"/>
    <col min="4890" max="5119" width="9.140625" style="19"/>
    <col min="5120" max="5130" width="4.140625" style="19" customWidth="1"/>
    <col min="5131" max="5131" width="5" style="19" customWidth="1"/>
    <col min="5132" max="5134" width="4.140625" style="19" customWidth="1"/>
    <col min="5135" max="5135" width="4.5703125" style="19" customWidth="1"/>
    <col min="5136" max="5142" width="3.28515625" style="19" customWidth="1"/>
    <col min="5143" max="5143" width="15" style="19" customWidth="1"/>
    <col min="5144" max="5144" width="15.28515625" style="19" customWidth="1"/>
    <col min="5145" max="5145" width="14.42578125" style="19" customWidth="1"/>
    <col min="5146" max="5375" width="9.140625" style="19"/>
    <col min="5376" max="5386" width="4.140625" style="19" customWidth="1"/>
    <col min="5387" max="5387" width="5" style="19" customWidth="1"/>
    <col min="5388" max="5390" width="4.140625" style="19" customWidth="1"/>
    <col min="5391" max="5391" width="4.5703125" style="19" customWidth="1"/>
    <col min="5392" max="5398" width="3.28515625" style="19" customWidth="1"/>
    <col min="5399" max="5399" width="15" style="19" customWidth="1"/>
    <col min="5400" max="5400" width="15.28515625" style="19" customWidth="1"/>
    <col min="5401" max="5401" width="14.42578125" style="19" customWidth="1"/>
    <col min="5402" max="5631" width="9.140625" style="19"/>
    <col min="5632" max="5642" width="4.140625" style="19" customWidth="1"/>
    <col min="5643" max="5643" width="5" style="19" customWidth="1"/>
    <col min="5644" max="5646" width="4.140625" style="19" customWidth="1"/>
    <col min="5647" max="5647" width="4.5703125" style="19" customWidth="1"/>
    <col min="5648" max="5654" width="3.28515625" style="19" customWidth="1"/>
    <col min="5655" max="5655" width="15" style="19" customWidth="1"/>
    <col min="5656" max="5656" width="15.28515625" style="19" customWidth="1"/>
    <col min="5657" max="5657" width="14.42578125" style="19" customWidth="1"/>
    <col min="5658" max="5887" width="9.140625" style="19"/>
    <col min="5888" max="5898" width="4.140625" style="19" customWidth="1"/>
    <col min="5899" max="5899" width="5" style="19" customWidth="1"/>
    <col min="5900" max="5902" width="4.140625" style="19" customWidth="1"/>
    <col min="5903" max="5903" width="4.5703125" style="19" customWidth="1"/>
    <col min="5904" max="5910" width="3.28515625" style="19" customWidth="1"/>
    <col min="5911" max="5911" width="15" style="19" customWidth="1"/>
    <col min="5912" max="5912" width="15.28515625" style="19" customWidth="1"/>
    <col min="5913" max="5913" width="14.42578125" style="19" customWidth="1"/>
    <col min="5914" max="6143" width="9.140625" style="19"/>
    <col min="6144" max="6154" width="4.140625" style="19" customWidth="1"/>
    <col min="6155" max="6155" width="5" style="19" customWidth="1"/>
    <col min="6156" max="6158" width="4.140625" style="19" customWidth="1"/>
    <col min="6159" max="6159" width="4.5703125" style="19" customWidth="1"/>
    <col min="6160" max="6166" width="3.28515625" style="19" customWidth="1"/>
    <col min="6167" max="6167" width="15" style="19" customWidth="1"/>
    <col min="6168" max="6168" width="15.28515625" style="19" customWidth="1"/>
    <col min="6169" max="6169" width="14.42578125" style="19" customWidth="1"/>
    <col min="6170" max="6399" width="9.140625" style="19"/>
    <col min="6400" max="6410" width="4.140625" style="19" customWidth="1"/>
    <col min="6411" max="6411" width="5" style="19" customWidth="1"/>
    <col min="6412" max="6414" width="4.140625" style="19" customWidth="1"/>
    <col min="6415" max="6415" width="4.5703125" style="19" customWidth="1"/>
    <col min="6416" max="6422" width="3.28515625" style="19" customWidth="1"/>
    <col min="6423" max="6423" width="15" style="19" customWidth="1"/>
    <col min="6424" max="6424" width="15.28515625" style="19" customWidth="1"/>
    <col min="6425" max="6425" width="14.42578125" style="19" customWidth="1"/>
    <col min="6426" max="6655" width="9.140625" style="19"/>
    <col min="6656" max="6666" width="4.140625" style="19" customWidth="1"/>
    <col min="6667" max="6667" width="5" style="19" customWidth="1"/>
    <col min="6668" max="6670" width="4.140625" style="19" customWidth="1"/>
    <col min="6671" max="6671" width="4.5703125" style="19" customWidth="1"/>
    <col min="6672" max="6678" width="3.28515625" style="19" customWidth="1"/>
    <col min="6679" max="6679" width="15" style="19" customWidth="1"/>
    <col min="6680" max="6680" width="15.28515625" style="19" customWidth="1"/>
    <col min="6681" max="6681" width="14.42578125" style="19" customWidth="1"/>
    <col min="6682" max="6911" width="9.140625" style="19"/>
    <col min="6912" max="6922" width="4.140625" style="19" customWidth="1"/>
    <col min="6923" max="6923" width="5" style="19" customWidth="1"/>
    <col min="6924" max="6926" width="4.140625" style="19" customWidth="1"/>
    <col min="6927" max="6927" width="4.5703125" style="19" customWidth="1"/>
    <col min="6928" max="6934" width="3.28515625" style="19" customWidth="1"/>
    <col min="6935" max="6935" width="15" style="19" customWidth="1"/>
    <col min="6936" max="6936" width="15.28515625" style="19" customWidth="1"/>
    <col min="6937" max="6937" width="14.42578125" style="19" customWidth="1"/>
    <col min="6938" max="7167" width="9.140625" style="19"/>
    <col min="7168" max="7178" width="4.140625" style="19" customWidth="1"/>
    <col min="7179" max="7179" width="5" style="19" customWidth="1"/>
    <col min="7180" max="7182" width="4.140625" style="19" customWidth="1"/>
    <col min="7183" max="7183" width="4.5703125" style="19" customWidth="1"/>
    <col min="7184" max="7190" width="3.28515625" style="19" customWidth="1"/>
    <col min="7191" max="7191" width="15" style="19" customWidth="1"/>
    <col min="7192" max="7192" width="15.28515625" style="19" customWidth="1"/>
    <col min="7193" max="7193" width="14.42578125" style="19" customWidth="1"/>
    <col min="7194" max="7423" width="9.140625" style="19"/>
    <col min="7424" max="7434" width="4.140625" style="19" customWidth="1"/>
    <col min="7435" max="7435" width="5" style="19" customWidth="1"/>
    <col min="7436" max="7438" width="4.140625" style="19" customWidth="1"/>
    <col min="7439" max="7439" width="4.5703125" style="19" customWidth="1"/>
    <col min="7440" max="7446" width="3.28515625" style="19" customWidth="1"/>
    <col min="7447" max="7447" width="15" style="19" customWidth="1"/>
    <col min="7448" max="7448" width="15.28515625" style="19" customWidth="1"/>
    <col min="7449" max="7449" width="14.42578125" style="19" customWidth="1"/>
    <col min="7450" max="7679" width="9.140625" style="19"/>
    <col min="7680" max="7690" width="4.140625" style="19" customWidth="1"/>
    <col min="7691" max="7691" width="5" style="19" customWidth="1"/>
    <col min="7692" max="7694" width="4.140625" style="19" customWidth="1"/>
    <col min="7695" max="7695" width="4.5703125" style="19" customWidth="1"/>
    <col min="7696" max="7702" width="3.28515625" style="19" customWidth="1"/>
    <col min="7703" max="7703" width="15" style="19" customWidth="1"/>
    <col min="7704" max="7704" width="15.28515625" style="19" customWidth="1"/>
    <col min="7705" max="7705" width="14.42578125" style="19" customWidth="1"/>
    <col min="7706" max="7935" width="9.140625" style="19"/>
    <col min="7936" max="7946" width="4.140625" style="19" customWidth="1"/>
    <col min="7947" max="7947" width="5" style="19" customWidth="1"/>
    <col min="7948" max="7950" width="4.140625" style="19" customWidth="1"/>
    <col min="7951" max="7951" width="4.5703125" style="19" customWidth="1"/>
    <col min="7952" max="7958" width="3.28515625" style="19" customWidth="1"/>
    <col min="7959" max="7959" width="15" style="19" customWidth="1"/>
    <col min="7960" max="7960" width="15.28515625" style="19" customWidth="1"/>
    <col min="7961" max="7961" width="14.42578125" style="19" customWidth="1"/>
    <col min="7962" max="8191" width="9.140625" style="19"/>
    <col min="8192" max="8202" width="4.140625" style="19" customWidth="1"/>
    <col min="8203" max="8203" width="5" style="19" customWidth="1"/>
    <col min="8204" max="8206" width="4.140625" style="19" customWidth="1"/>
    <col min="8207" max="8207" width="4.5703125" style="19" customWidth="1"/>
    <col min="8208" max="8214" width="3.28515625" style="19" customWidth="1"/>
    <col min="8215" max="8215" width="15" style="19" customWidth="1"/>
    <col min="8216" max="8216" width="15.28515625" style="19" customWidth="1"/>
    <col min="8217" max="8217" width="14.42578125" style="19" customWidth="1"/>
    <col min="8218" max="8447" width="9.140625" style="19"/>
    <col min="8448" max="8458" width="4.140625" style="19" customWidth="1"/>
    <col min="8459" max="8459" width="5" style="19" customWidth="1"/>
    <col min="8460" max="8462" width="4.140625" style="19" customWidth="1"/>
    <col min="8463" max="8463" width="4.5703125" style="19" customWidth="1"/>
    <col min="8464" max="8470" width="3.28515625" style="19" customWidth="1"/>
    <col min="8471" max="8471" width="15" style="19" customWidth="1"/>
    <col min="8472" max="8472" width="15.28515625" style="19" customWidth="1"/>
    <col min="8473" max="8473" width="14.42578125" style="19" customWidth="1"/>
    <col min="8474" max="8703" width="9.140625" style="19"/>
    <col min="8704" max="8714" width="4.140625" style="19" customWidth="1"/>
    <col min="8715" max="8715" width="5" style="19" customWidth="1"/>
    <col min="8716" max="8718" width="4.140625" style="19" customWidth="1"/>
    <col min="8719" max="8719" width="4.5703125" style="19" customWidth="1"/>
    <col min="8720" max="8726" width="3.28515625" style="19" customWidth="1"/>
    <col min="8727" max="8727" width="15" style="19" customWidth="1"/>
    <col min="8728" max="8728" width="15.28515625" style="19" customWidth="1"/>
    <col min="8729" max="8729" width="14.42578125" style="19" customWidth="1"/>
    <col min="8730" max="8959" width="9.140625" style="19"/>
    <col min="8960" max="8970" width="4.140625" style="19" customWidth="1"/>
    <col min="8971" max="8971" width="5" style="19" customWidth="1"/>
    <col min="8972" max="8974" width="4.140625" style="19" customWidth="1"/>
    <col min="8975" max="8975" width="4.5703125" style="19" customWidth="1"/>
    <col min="8976" max="8982" width="3.28515625" style="19" customWidth="1"/>
    <col min="8983" max="8983" width="15" style="19" customWidth="1"/>
    <col min="8984" max="8984" width="15.28515625" style="19" customWidth="1"/>
    <col min="8985" max="8985" width="14.42578125" style="19" customWidth="1"/>
    <col min="8986" max="9215" width="9.140625" style="19"/>
    <col min="9216" max="9226" width="4.140625" style="19" customWidth="1"/>
    <col min="9227" max="9227" width="5" style="19" customWidth="1"/>
    <col min="9228" max="9230" width="4.140625" style="19" customWidth="1"/>
    <col min="9231" max="9231" width="4.5703125" style="19" customWidth="1"/>
    <col min="9232" max="9238" width="3.28515625" style="19" customWidth="1"/>
    <col min="9239" max="9239" width="15" style="19" customWidth="1"/>
    <col min="9240" max="9240" width="15.28515625" style="19" customWidth="1"/>
    <col min="9241" max="9241" width="14.42578125" style="19" customWidth="1"/>
    <col min="9242" max="9471" width="9.140625" style="19"/>
    <col min="9472" max="9482" width="4.140625" style="19" customWidth="1"/>
    <col min="9483" max="9483" width="5" style="19" customWidth="1"/>
    <col min="9484" max="9486" width="4.140625" style="19" customWidth="1"/>
    <col min="9487" max="9487" width="4.5703125" style="19" customWidth="1"/>
    <col min="9488" max="9494" width="3.28515625" style="19" customWidth="1"/>
    <col min="9495" max="9495" width="15" style="19" customWidth="1"/>
    <col min="9496" max="9496" width="15.28515625" style="19" customWidth="1"/>
    <col min="9497" max="9497" width="14.42578125" style="19" customWidth="1"/>
    <col min="9498" max="9727" width="9.140625" style="19"/>
    <col min="9728" max="9738" width="4.140625" style="19" customWidth="1"/>
    <col min="9739" max="9739" width="5" style="19" customWidth="1"/>
    <col min="9740" max="9742" width="4.140625" style="19" customWidth="1"/>
    <col min="9743" max="9743" width="4.5703125" style="19" customWidth="1"/>
    <col min="9744" max="9750" width="3.28515625" style="19" customWidth="1"/>
    <col min="9751" max="9751" width="15" style="19" customWidth="1"/>
    <col min="9752" max="9752" width="15.28515625" style="19" customWidth="1"/>
    <col min="9753" max="9753" width="14.42578125" style="19" customWidth="1"/>
    <col min="9754" max="9983" width="9.140625" style="19"/>
    <col min="9984" max="9994" width="4.140625" style="19" customWidth="1"/>
    <col min="9995" max="9995" width="5" style="19" customWidth="1"/>
    <col min="9996" max="9998" width="4.140625" style="19" customWidth="1"/>
    <col min="9999" max="9999" width="4.5703125" style="19" customWidth="1"/>
    <col min="10000" max="10006" width="3.28515625" style="19" customWidth="1"/>
    <col min="10007" max="10007" width="15" style="19" customWidth="1"/>
    <col min="10008" max="10008" width="15.28515625" style="19" customWidth="1"/>
    <col min="10009" max="10009" width="14.42578125" style="19" customWidth="1"/>
    <col min="10010" max="10239" width="9.140625" style="19"/>
    <col min="10240" max="10250" width="4.140625" style="19" customWidth="1"/>
    <col min="10251" max="10251" width="5" style="19" customWidth="1"/>
    <col min="10252" max="10254" width="4.140625" style="19" customWidth="1"/>
    <col min="10255" max="10255" width="4.5703125" style="19" customWidth="1"/>
    <col min="10256" max="10262" width="3.28515625" style="19" customWidth="1"/>
    <col min="10263" max="10263" width="15" style="19" customWidth="1"/>
    <col min="10264" max="10264" width="15.28515625" style="19" customWidth="1"/>
    <col min="10265" max="10265" width="14.42578125" style="19" customWidth="1"/>
    <col min="10266" max="10495" width="9.140625" style="19"/>
    <col min="10496" max="10506" width="4.140625" style="19" customWidth="1"/>
    <col min="10507" max="10507" width="5" style="19" customWidth="1"/>
    <col min="10508" max="10510" width="4.140625" style="19" customWidth="1"/>
    <col min="10511" max="10511" width="4.5703125" style="19" customWidth="1"/>
    <col min="10512" max="10518" width="3.28515625" style="19" customWidth="1"/>
    <col min="10519" max="10519" width="15" style="19" customWidth="1"/>
    <col min="10520" max="10520" width="15.28515625" style="19" customWidth="1"/>
    <col min="10521" max="10521" width="14.42578125" style="19" customWidth="1"/>
    <col min="10522" max="10751" width="9.140625" style="19"/>
    <col min="10752" max="10762" width="4.140625" style="19" customWidth="1"/>
    <col min="10763" max="10763" width="5" style="19" customWidth="1"/>
    <col min="10764" max="10766" width="4.140625" style="19" customWidth="1"/>
    <col min="10767" max="10767" width="4.5703125" style="19" customWidth="1"/>
    <col min="10768" max="10774" width="3.28515625" style="19" customWidth="1"/>
    <col min="10775" max="10775" width="15" style="19" customWidth="1"/>
    <col min="10776" max="10776" width="15.28515625" style="19" customWidth="1"/>
    <col min="10777" max="10777" width="14.42578125" style="19" customWidth="1"/>
    <col min="10778" max="11007" width="9.140625" style="19"/>
    <col min="11008" max="11018" width="4.140625" style="19" customWidth="1"/>
    <col min="11019" max="11019" width="5" style="19" customWidth="1"/>
    <col min="11020" max="11022" width="4.140625" style="19" customWidth="1"/>
    <col min="11023" max="11023" width="4.5703125" style="19" customWidth="1"/>
    <col min="11024" max="11030" width="3.28515625" style="19" customWidth="1"/>
    <col min="11031" max="11031" width="15" style="19" customWidth="1"/>
    <col min="11032" max="11032" width="15.28515625" style="19" customWidth="1"/>
    <col min="11033" max="11033" width="14.42578125" style="19" customWidth="1"/>
    <col min="11034" max="11263" width="9.140625" style="19"/>
    <col min="11264" max="11274" width="4.140625" style="19" customWidth="1"/>
    <col min="11275" max="11275" width="5" style="19" customWidth="1"/>
    <col min="11276" max="11278" width="4.140625" style="19" customWidth="1"/>
    <col min="11279" max="11279" width="4.5703125" style="19" customWidth="1"/>
    <col min="11280" max="11286" width="3.28515625" style="19" customWidth="1"/>
    <col min="11287" max="11287" width="15" style="19" customWidth="1"/>
    <col min="11288" max="11288" width="15.28515625" style="19" customWidth="1"/>
    <col min="11289" max="11289" width="14.42578125" style="19" customWidth="1"/>
    <col min="11290" max="11519" width="9.140625" style="19"/>
    <col min="11520" max="11530" width="4.140625" style="19" customWidth="1"/>
    <col min="11531" max="11531" width="5" style="19" customWidth="1"/>
    <col min="11532" max="11534" width="4.140625" style="19" customWidth="1"/>
    <col min="11535" max="11535" width="4.5703125" style="19" customWidth="1"/>
    <col min="11536" max="11542" width="3.28515625" style="19" customWidth="1"/>
    <col min="11543" max="11543" width="15" style="19" customWidth="1"/>
    <col min="11544" max="11544" width="15.28515625" style="19" customWidth="1"/>
    <col min="11545" max="11545" width="14.42578125" style="19" customWidth="1"/>
    <col min="11546" max="11775" width="9.140625" style="19"/>
    <col min="11776" max="11786" width="4.140625" style="19" customWidth="1"/>
    <col min="11787" max="11787" width="5" style="19" customWidth="1"/>
    <col min="11788" max="11790" width="4.140625" style="19" customWidth="1"/>
    <col min="11791" max="11791" width="4.5703125" style="19" customWidth="1"/>
    <col min="11792" max="11798" width="3.28515625" style="19" customWidth="1"/>
    <col min="11799" max="11799" width="15" style="19" customWidth="1"/>
    <col min="11800" max="11800" width="15.28515625" style="19" customWidth="1"/>
    <col min="11801" max="11801" width="14.42578125" style="19" customWidth="1"/>
    <col min="11802" max="12031" width="9.140625" style="19"/>
    <col min="12032" max="12042" width="4.140625" style="19" customWidth="1"/>
    <col min="12043" max="12043" width="5" style="19" customWidth="1"/>
    <col min="12044" max="12046" width="4.140625" style="19" customWidth="1"/>
    <col min="12047" max="12047" width="4.5703125" style="19" customWidth="1"/>
    <col min="12048" max="12054" width="3.28515625" style="19" customWidth="1"/>
    <col min="12055" max="12055" width="15" style="19" customWidth="1"/>
    <col min="12056" max="12056" width="15.28515625" style="19" customWidth="1"/>
    <col min="12057" max="12057" width="14.42578125" style="19" customWidth="1"/>
    <col min="12058" max="12287" width="9.140625" style="19"/>
    <col min="12288" max="12298" width="4.140625" style="19" customWidth="1"/>
    <col min="12299" max="12299" width="5" style="19" customWidth="1"/>
    <col min="12300" max="12302" width="4.140625" style="19" customWidth="1"/>
    <col min="12303" max="12303" width="4.5703125" style="19" customWidth="1"/>
    <col min="12304" max="12310" width="3.28515625" style="19" customWidth="1"/>
    <col min="12311" max="12311" width="15" style="19" customWidth="1"/>
    <col min="12312" max="12312" width="15.28515625" style="19" customWidth="1"/>
    <col min="12313" max="12313" width="14.42578125" style="19" customWidth="1"/>
    <col min="12314" max="12543" width="9.140625" style="19"/>
    <col min="12544" max="12554" width="4.140625" style="19" customWidth="1"/>
    <col min="12555" max="12555" width="5" style="19" customWidth="1"/>
    <col min="12556" max="12558" width="4.140625" style="19" customWidth="1"/>
    <col min="12559" max="12559" width="4.5703125" style="19" customWidth="1"/>
    <col min="12560" max="12566" width="3.28515625" style="19" customWidth="1"/>
    <col min="12567" max="12567" width="15" style="19" customWidth="1"/>
    <col min="12568" max="12568" width="15.28515625" style="19" customWidth="1"/>
    <col min="12569" max="12569" width="14.42578125" style="19" customWidth="1"/>
    <col min="12570" max="12799" width="9.140625" style="19"/>
    <col min="12800" max="12810" width="4.140625" style="19" customWidth="1"/>
    <col min="12811" max="12811" width="5" style="19" customWidth="1"/>
    <col min="12812" max="12814" width="4.140625" style="19" customWidth="1"/>
    <col min="12815" max="12815" width="4.5703125" style="19" customWidth="1"/>
    <col min="12816" max="12822" width="3.28515625" style="19" customWidth="1"/>
    <col min="12823" max="12823" width="15" style="19" customWidth="1"/>
    <col min="12824" max="12824" width="15.28515625" style="19" customWidth="1"/>
    <col min="12825" max="12825" width="14.42578125" style="19" customWidth="1"/>
    <col min="12826" max="13055" width="9.140625" style="19"/>
    <col min="13056" max="13066" width="4.140625" style="19" customWidth="1"/>
    <col min="13067" max="13067" width="5" style="19" customWidth="1"/>
    <col min="13068" max="13070" width="4.140625" style="19" customWidth="1"/>
    <col min="13071" max="13071" width="4.5703125" style="19" customWidth="1"/>
    <col min="13072" max="13078" width="3.28515625" style="19" customWidth="1"/>
    <col min="13079" max="13079" width="15" style="19" customWidth="1"/>
    <col min="13080" max="13080" width="15.28515625" style="19" customWidth="1"/>
    <col min="13081" max="13081" width="14.42578125" style="19" customWidth="1"/>
    <col min="13082" max="13311" width="9.140625" style="19"/>
    <col min="13312" max="13322" width="4.140625" style="19" customWidth="1"/>
    <col min="13323" max="13323" width="5" style="19" customWidth="1"/>
    <col min="13324" max="13326" width="4.140625" style="19" customWidth="1"/>
    <col min="13327" max="13327" width="4.5703125" style="19" customWidth="1"/>
    <col min="13328" max="13334" width="3.28515625" style="19" customWidth="1"/>
    <col min="13335" max="13335" width="15" style="19" customWidth="1"/>
    <col min="13336" max="13336" width="15.28515625" style="19" customWidth="1"/>
    <col min="13337" max="13337" width="14.42578125" style="19" customWidth="1"/>
    <col min="13338" max="13567" width="9.140625" style="19"/>
    <col min="13568" max="13578" width="4.140625" style="19" customWidth="1"/>
    <col min="13579" max="13579" width="5" style="19" customWidth="1"/>
    <col min="13580" max="13582" width="4.140625" style="19" customWidth="1"/>
    <col min="13583" max="13583" width="4.5703125" style="19" customWidth="1"/>
    <col min="13584" max="13590" width="3.28515625" style="19" customWidth="1"/>
    <col min="13591" max="13591" width="15" style="19" customWidth="1"/>
    <col min="13592" max="13592" width="15.28515625" style="19" customWidth="1"/>
    <col min="13593" max="13593" width="14.42578125" style="19" customWidth="1"/>
    <col min="13594" max="13823" width="9.140625" style="19"/>
    <col min="13824" max="13834" width="4.140625" style="19" customWidth="1"/>
    <col min="13835" max="13835" width="5" style="19" customWidth="1"/>
    <col min="13836" max="13838" width="4.140625" style="19" customWidth="1"/>
    <col min="13839" max="13839" width="4.5703125" style="19" customWidth="1"/>
    <col min="13840" max="13846" width="3.28515625" style="19" customWidth="1"/>
    <col min="13847" max="13847" width="15" style="19" customWidth="1"/>
    <col min="13848" max="13848" width="15.28515625" style="19" customWidth="1"/>
    <col min="13849" max="13849" width="14.42578125" style="19" customWidth="1"/>
    <col min="13850" max="14079" width="9.140625" style="19"/>
    <col min="14080" max="14090" width="4.140625" style="19" customWidth="1"/>
    <col min="14091" max="14091" width="5" style="19" customWidth="1"/>
    <col min="14092" max="14094" width="4.140625" style="19" customWidth="1"/>
    <col min="14095" max="14095" width="4.5703125" style="19" customWidth="1"/>
    <col min="14096" max="14102" width="3.28515625" style="19" customWidth="1"/>
    <col min="14103" max="14103" width="15" style="19" customWidth="1"/>
    <col min="14104" max="14104" width="15.28515625" style="19" customWidth="1"/>
    <col min="14105" max="14105" width="14.42578125" style="19" customWidth="1"/>
    <col min="14106" max="14335" width="9.140625" style="19"/>
    <col min="14336" max="14346" width="4.140625" style="19" customWidth="1"/>
    <col min="14347" max="14347" width="5" style="19" customWidth="1"/>
    <col min="14348" max="14350" width="4.140625" style="19" customWidth="1"/>
    <col min="14351" max="14351" width="4.5703125" style="19" customWidth="1"/>
    <col min="14352" max="14358" width="3.28515625" style="19" customWidth="1"/>
    <col min="14359" max="14359" width="15" style="19" customWidth="1"/>
    <col min="14360" max="14360" width="15.28515625" style="19" customWidth="1"/>
    <col min="14361" max="14361" width="14.42578125" style="19" customWidth="1"/>
    <col min="14362" max="14591" width="9.140625" style="19"/>
    <col min="14592" max="14602" width="4.140625" style="19" customWidth="1"/>
    <col min="14603" max="14603" width="5" style="19" customWidth="1"/>
    <col min="14604" max="14606" width="4.140625" style="19" customWidth="1"/>
    <col min="14607" max="14607" width="4.5703125" style="19" customWidth="1"/>
    <col min="14608" max="14614" width="3.28515625" style="19" customWidth="1"/>
    <col min="14615" max="14615" width="15" style="19" customWidth="1"/>
    <col min="14616" max="14616" width="15.28515625" style="19" customWidth="1"/>
    <col min="14617" max="14617" width="14.42578125" style="19" customWidth="1"/>
    <col min="14618" max="14847" width="9.140625" style="19"/>
    <col min="14848" max="14858" width="4.140625" style="19" customWidth="1"/>
    <col min="14859" max="14859" width="5" style="19" customWidth="1"/>
    <col min="14860" max="14862" width="4.140625" style="19" customWidth="1"/>
    <col min="14863" max="14863" width="4.5703125" style="19" customWidth="1"/>
    <col min="14864" max="14870" width="3.28515625" style="19" customWidth="1"/>
    <col min="14871" max="14871" width="15" style="19" customWidth="1"/>
    <col min="14872" max="14872" width="15.28515625" style="19" customWidth="1"/>
    <col min="14873" max="14873" width="14.42578125" style="19" customWidth="1"/>
    <col min="14874" max="15103" width="9.140625" style="19"/>
    <col min="15104" max="15114" width="4.140625" style="19" customWidth="1"/>
    <col min="15115" max="15115" width="5" style="19" customWidth="1"/>
    <col min="15116" max="15118" width="4.140625" style="19" customWidth="1"/>
    <col min="15119" max="15119" width="4.5703125" style="19" customWidth="1"/>
    <col min="15120" max="15126" width="3.28515625" style="19" customWidth="1"/>
    <col min="15127" max="15127" width="15" style="19" customWidth="1"/>
    <col min="15128" max="15128" width="15.28515625" style="19" customWidth="1"/>
    <col min="15129" max="15129" width="14.42578125" style="19" customWidth="1"/>
    <col min="15130" max="15359" width="9.140625" style="19"/>
    <col min="15360" max="15370" width="4.140625" style="19" customWidth="1"/>
    <col min="15371" max="15371" width="5" style="19" customWidth="1"/>
    <col min="15372" max="15374" width="4.140625" style="19" customWidth="1"/>
    <col min="15375" max="15375" width="4.5703125" style="19" customWidth="1"/>
    <col min="15376" max="15382" width="3.28515625" style="19" customWidth="1"/>
    <col min="15383" max="15383" width="15" style="19" customWidth="1"/>
    <col min="15384" max="15384" width="15.28515625" style="19" customWidth="1"/>
    <col min="15385" max="15385" width="14.42578125" style="19" customWidth="1"/>
    <col min="15386" max="15615" width="9.140625" style="19"/>
    <col min="15616" max="15626" width="4.140625" style="19" customWidth="1"/>
    <col min="15627" max="15627" width="5" style="19" customWidth="1"/>
    <col min="15628" max="15630" width="4.140625" style="19" customWidth="1"/>
    <col min="15631" max="15631" width="4.5703125" style="19" customWidth="1"/>
    <col min="15632" max="15638" width="3.28515625" style="19" customWidth="1"/>
    <col min="15639" max="15639" width="15" style="19" customWidth="1"/>
    <col min="15640" max="15640" width="15.28515625" style="19" customWidth="1"/>
    <col min="15641" max="15641" width="14.42578125" style="19" customWidth="1"/>
    <col min="15642" max="15871" width="9.140625" style="19"/>
    <col min="15872" max="15882" width="4.140625" style="19" customWidth="1"/>
    <col min="15883" max="15883" width="5" style="19" customWidth="1"/>
    <col min="15884" max="15886" width="4.140625" style="19" customWidth="1"/>
    <col min="15887" max="15887" width="4.5703125" style="19" customWidth="1"/>
    <col min="15888" max="15894" width="3.28515625" style="19" customWidth="1"/>
    <col min="15895" max="15895" width="15" style="19" customWidth="1"/>
    <col min="15896" max="15896" width="15.28515625" style="19" customWidth="1"/>
    <col min="15897" max="15897" width="14.42578125" style="19" customWidth="1"/>
    <col min="15898" max="16127" width="9.140625" style="19"/>
    <col min="16128" max="16138" width="4.140625" style="19" customWidth="1"/>
    <col min="16139" max="16139" width="5" style="19" customWidth="1"/>
    <col min="16140" max="16142" width="4.140625" style="19" customWidth="1"/>
    <col min="16143" max="16143" width="4.5703125" style="19" customWidth="1"/>
    <col min="16144" max="16150" width="3.28515625" style="19" customWidth="1"/>
    <col min="16151" max="16151" width="15" style="19" customWidth="1"/>
    <col min="16152" max="16152" width="15.28515625" style="19" customWidth="1"/>
    <col min="16153" max="16153" width="14.42578125" style="19" customWidth="1"/>
    <col min="16154" max="16384" width="9.140625" style="19"/>
  </cols>
  <sheetData>
    <row r="1" spans="1:23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23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23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23" ht="14.25">
      <c r="A4" s="43"/>
      <c r="B4" s="44"/>
      <c r="C4" s="44"/>
      <c r="D4" s="44"/>
      <c r="E4" s="37"/>
      <c r="F4" s="37"/>
    </row>
    <row r="5" spans="1:23" ht="15.75">
      <c r="A5" s="1167" t="s">
        <v>97</v>
      </c>
      <c r="B5" s="1167"/>
      <c r="C5" s="1167"/>
      <c r="D5" s="1167"/>
      <c r="E5" s="1167"/>
      <c r="F5" s="1167"/>
      <c r="G5" s="1167"/>
    </row>
    <row r="6" spans="1:23">
      <c r="A6" s="1126" t="s">
        <v>913</v>
      </c>
      <c r="B6" s="1126"/>
      <c r="C6" s="1126"/>
      <c r="D6" s="1126"/>
      <c r="E6" s="1126"/>
      <c r="F6" s="1126"/>
      <c r="G6" s="1126"/>
    </row>
    <row r="7" spans="1:23" ht="13.5" thickBot="1">
      <c r="A7" s="1185"/>
      <c r="B7" s="1185"/>
      <c r="C7" s="1185"/>
      <c r="D7" s="1185"/>
      <c r="E7" s="1185"/>
      <c r="F7" s="1185"/>
      <c r="G7" s="1185"/>
    </row>
    <row r="8" spans="1:23" ht="64.5" thickBot="1">
      <c r="A8" s="127" t="s">
        <v>164</v>
      </c>
      <c r="B8" s="213" t="s">
        <v>307</v>
      </c>
      <c r="C8" s="214" t="s">
        <v>313</v>
      </c>
      <c r="D8" s="213" t="s">
        <v>308</v>
      </c>
      <c r="E8" s="215" t="s">
        <v>309</v>
      </c>
      <c r="F8" s="216" t="s">
        <v>310</v>
      </c>
      <c r="G8" s="188" t="s">
        <v>1174</v>
      </c>
    </row>
    <row r="9" spans="1:23" ht="13.5" thickBot="1">
      <c r="A9" s="178">
        <v>1</v>
      </c>
      <c r="B9" s="178">
        <v>2</v>
      </c>
      <c r="C9" s="178">
        <v>3</v>
      </c>
      <c r="D9" s="178">
        <v>4</v>
      </c>
      <c r="E9" s="194">
        <v>5</v>
      </c>
      <c r="F9" s="217">
        <v>6</v>
      </c>
      <c r="G9" s="217">
        <v>7</v>
      </c>
    </row>
    <row r="10" spans="1:23" ht="12.75" customHeight="1">
      <c r="A10" s="53">
        <v>1</v>
      </c>
      <c r="B10" s="53" t="s">
        <v>116</v>
      </c>
      <c r="C10" s="702">
        <v>0</v>
      </c>
      <c r="D10" s="702">
        <v>0</v>
      </c>
      <c r="E10" s="703">
        <f>'220.00.029 Им-во'!D39</f>
        <v>21525.000000000011</v>
      </c>
      <c r="F10" s="704">
        <v>21525</v>
      </c>
      <c r="G10" s="704">
        <f>IF((C10+F10)&lt;(D10+E10),(C10+F10),(D10+E10))</f>
        <v>21525.000000000011</v>
      </c>
    </row>
    <row r="11" spans="1:23" ht="12.75" customHeight="1">
      <c r="A11" s="53">
        <v>2</v>
      </c>
      <c r="B11" s="53" t="s">
        <v>727</v>
      </c>
      <c r="C11" s="702"/>
      <c r="D11" s="702"/>
      <c r="E11" s="705"/>
      <c r="F11" s="704"/>
      <c r="G11" s="704">
        <f t="shared" ref="G10:G16" si="0">IF((C11+F11)&lt;(D11+E11),(C11+F11),(D11+E11))</f>
        <v>0</v>
      </c>
    </row>
    <row r="12" spans="1:23" ht="28.15" customHeight="1">
      <c r="A12" s="53">
        <v>3</v>
      </c>
      <c r="B12" s="53" t="s">
        <v>311</v>
      </c>
      <c r="C12" s="702"/>
      <c r="D12" s="702"/>
      <c r="E12" s="705"/>
      <c r="F12" s="704"/>
      <c r="G12" s="704">
        <f t="shared" si="0"/>
        <v>0</v>
      </c>
      <c r="H12" s="1122" t="s">
        <v>726</v>
      </c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3"/>
      <c r="U12" s="1123"/>
      <c r="V12" s="1123"/>
    </row>
    <row r="13" spans="1:23" ht="14.25">
      <c r="A13" s="53">
        <v>4</v>
      </c>
      <c r="B13" s="53" t="s">
        <v>312</v>
      </c>
      <c r="C13" s="702"/>
      <c r="D13" s="702"/>
      <c r="E13" s="705"/>
      <c r="F13" s="704"/>
      <c r="G13" s="704">
        <f t="shared" si="0"/>
        <v>0</v>
      </c>
    </row>
    <row r="14" spans="1:23" ht="25.5">
      <c r="A14" s="53">
        <v>5</v>
      </c>
      <c r="B14" s="53" t="s">
        <v>381</v>
      </c>
      <c r="C14" s="702">
        <v>0</v>
      </c>
      <c r="D14" s="702">
        <v>195</v>
      </c>
      <c r="E14" s="703">
        <f>'220.00.029 Загрязнение ОС'!O18</f>
        <v>828</v>
      </c>
      <c r="F14" s="704">
        <v>743</v>
      </c>
      <c r="G14" s="704">
        <f t="shared" si="0"/>
        <v>743</v>
      </c>
    </row>
    <row r="15" spans="1:23" ht="14.25">
      <c r="A15" s="136">
        <v>6</v>
      </c>
      <c r="B15" s="136" t="s">
        <v>476</v>
      </c>
      <c r="C15" s="706">
        <v>0</v>
      </c>
      <c r="D15" s="706">
        <v>0</v>
      </c>
      <c r="E15" s="707">
        <f>'220.00.016 IV Зарплата'!Q30</f>
        <v>0</v>
      </c>
      <c r="F15" s="708">
        <v>17695</v>
      </c>
      <c r="G15" s="704">
        <f t="shared" si="0"/>
        <v>0</v>
      </c>
      <c r="W15" s="647"/>
    </row>
    <row r="16" spans="1:23" ht="26.25" thickBot="1">
      <c r="A16" s="83">
        <v>7</v>
      </c>
      <c r="B16" s="83" t="s">
        <v>477</v>
      </c>
      <c r="C16" s="709"/>
      <c r="D16" s="709"/>
      <c r="E16" s="710"/>
      <c r="F16" s="711"/>
      <c r="G16" s="704">
        <f t="shared" si="0"/>
        <v>0</v>
      </c>
    </row>
    <row r="17" spans="1:7" ht="32.25" customHeight="1" thickBot="1">
      <c r="A17" s="54"/>
      <c r="B17" s="1164" t="s">
        <v>914</v>
      </c>
      <c r="C17" s="1165"/>
      <c r="D17" s="1165"/>
      <c r="E17" s="1165"/>
      <c r="F17" s="1425"/>
      <c r="G17" s="733">
        <f>SUM(G10:G16)</f>
        <v>22268.000000000011</v>
      </c>
    </row>
    <row r="18" spans="1:7" ht="33" customHeight="1">
      <c r="B18" s="1424" t="s">
        <v>649</v>
      </c>
      <c r="C18" s="1424"/>
      <c r="D18" s="1424"/>
      <c r="E18" s="1424"/>
      <c r="F18" s="1424"/>
      <c r="G18" s="1424"/>
    </row>
    <row r="19" spans="1:7" ht="21" customHeight="1"/>
    <row r="20" spans="1:7" ht="25.5" customHeight="1">
      <c r="B20" s="64" t="s">
        <v>102</v>
      </c>
      <c r="C20" s="25"/>
      <c r="D20" s="25"/>
    </row>
    <row r="21" spans="1:7">
      <c r="C21" s="21" t="s">
        <v>103</v>
      </c>
      <c r="D21" s="21" t="s">
        <v>156</v>
      </c>
    </row>
  </sheetData>
  <mergeCells count="9">
    <mergeCell ref="H12:V12"/>
    <mergeCell ref="D1:F1"/>
    <mergeCell ref="B18:G18"/>
    <mergeCell ref="B17:F17"/>
    <mergeCell ref="B2:C2"/>
    <mergeCell ref="E2:F2"/>
    <mergeCell ref="A5:G5"/>
    <mergeCell ref="A6:G6"/>
    <mergeCell ref="A7:G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N43" sqref="N43"/>
    </sheetView>
  </sheetViews>
  <sheetFormatPr defaultRowHeight="15"/>
  <cols>
    <col min="1" max="1" width="12.42578125" customWidth="1"/>
    <col min="2" max="2" width="23.85546875" customWidth="1"/>
    <col min="3" max="3" width="12.28515625" customWidth="1"/>
    <col min="4" max="4" width="13.85546875" customWidth="1"/>
    <col min="5" max="5" width="12.28515625" customWidth="1"/>
    <col min="6" max="6" width="19.7109375" customWidth="1"/>
  </cols>
  <sheetData>
    <row r="1" spans="1:10" ht="21" customHeight="1">
      <c r="A1" s="671" t="s">
        <v>133</v>
      </c>
      <c r="B1" s="669">
        <f>Деклар!D5</f>
        <v>70569305567</v>
      </c>
    </row>
    <row r="2" spans="1:10" ht="19.149999999999999" customHeight="1">
      <c r="A2" s="671" t="s">
        <v>659</v>
      </c>
      <c r="C2" s="623" t="str">
        <f>Деклар!G9</f>
        <v>САБЫРОВ ЖАНДОС КАЙРАТУЛЫ</v>
      </c>
      <c r="D2" s="623"/>
      <c r="E2" s="623"/>
      <c r="F2" s="623"/>
      <c r="G2" s="623"/>
      <c r="H2" s="623"/>
      <c r="I2" s="623"/>
      <c r="J2" s="623"/>
    </row>
    <row r="3" spans="1:10" ht="19.149999999999999" customHeight="1">
      <c r="A3" s="671" t="s">
        <v>235</v>
      </c>
      <c r="B3" s="772">
        <f>Деклар!G7</f>
        <v>2023</v>
      </c>
      <c r="C3" t="s">
        <v>660</v>
      </c>
      <c r="F3" s="670"/>
      <c r="G3" s="670"/>
      <c r="H3" s="670"/>
      <c r="I3" s="670"/>
      <c r="J3" s="670"/>
    </row>
    <row r="5" spans="1:10" ht="18">
      <c r="A5" s="1428" t="s">
        <v>734</v>
      </c>
      <c r="B5" s="1428"/>
      <c r="C5" s="1428"/>
      <c r="D5" s="1428"/>
      <c r="E5" s="1428"/>
      <c r="F5" s="1428"/>
    </row>
    <row r="6" spans="1:10" ht="18">
      <c r="A6" s="1428" t="s">
        <v>745</v>
      </c>
      <c r="B6" s="1428"/>
      <c r="C6" s="1428"/>
      <c r="D6" s="1428"/>
      <c r="E6" s="1428"/>
      <c r="F6" s="1428"/>
    </row>
    <row r="7" spans="1:10" ht="15.75" thickBot="1"/>
    <row r="8" spans="1:10" ht="39" thickBot="1">
      <c r="A8" s="688" t="s">
        <v>735</v>
      </c>
      <c r="B8" s="689" t="s">
        <v>736</v>
      </c>
      <c r="C8" s="690" t="s">
        <v>737</v>
      </c>
      <c r="D8" s="691" t="s">
        <v>740</v>
      </c>
      <c r="E8" s="692" t="s">
        <v>741</v>
      </c>
      <c r="F8" s="693" t="s">
        <v>738</v>
      </c>
      <c r="G8" s="672"/>
    </row>
    <row r="9" spans="1:10">
      <c r="A9" s="694">
        <v>44562</v>
      </c>
      <c r="B9" s="684" t="s">
        <v>728</v>
      </c>
      <c r="C9" s="685">
        <v>2550000</v>
      </c>
      <c r="D9" s="686">
        <v>5000000</v>
      </c>
      <c r="E9" s="687">
        <f>7/12</f>
        <v>0.58333333333333337</v>
      </c>
      <c r="F9" s="695">
        <f>D9*E9/100</f>
        <v>29166.666666666672</v>
      </c>
    </row>
    <row r="10" spans="1:10">
      <c r="A10" s="696"/>
      <c r="B10" s="677" t="s">
        <v>729</v>
      </c>
      <c r="C10" s="682">
        <v>2035000</v>
      </c>
      <c r="D10" s="679">
        <v>3000000</v>
      </c>
      <c r="E10" s="673">
        <f t="shared" ref="E10:E34" si="0">7/12</f>
        <v>0.58333333333333337</v>
      </c>
      <c r="F10" s="697">
        <f>D10*E10/100</f>
        <v>17500</v>
      </c>
    </row>
    <row r="11" spans="1:10">
      <c r="A11" s="696">
        <v>44593</v>
      </c>
      <c r="B11" s="677" t="s">
        <v>728</v>
      </c>
      <c r="C11" s="682">
        <f t="shared" ref="C11:C34" si="1">C9-F9</f>
        <v>2520833.3333333335</v>
      </c>
      <c r="D11" s="679">
        <v>5000000</v>
      </c>
      <c r="E11" s="673">
        <f t="shared" si="0"/>
        <v>0.58333333333333337</v>
      </c>
      <c r="F11" s="697">
        <f t="shared" ref="F11:F32" si="2">D11*E11/100</f>
        <v>29166.666666666672</v>
      </c>
    </row>
    <row r="12" spans="1:10">
      <c r="A12" s="696"/>
      <c r="B12" s="677" t="s">
        <v>729</v>
      </c>
      <c r="C12" s="682">
        <f t="shared" si="1"/>
        <v>2017500</v>
      </c>
      <c r="D12" s="679">
        <v>3000000</v>
      </c>
      <c r="E12" s="673">
        <f t="shared" si="0"/>
        <v>0.58333333333333337</v>
      </c>
      <c r="F12" s="697">
        <f t="shared" si="2"/>
        <v>17500</v>
      </c>
    </row>
    <row r="13" spans="1:10">
      <c r="A13" s="696">
        <v>44621</v>
      </c>
      <c r="B13" s="677" t="s">
        <v>728</v>
      </c>
      <c r="C13" s="682">
        <f t="shared" si="1"/>
        <v>2491666.666666667</v>
      </c>
      <c r="D13" s="679">
        <v>5000000</v>
      </c>
      <c r="E13" s="673">
        <f t="shared" si="0"/>
        <v>0.58333333333333337</v>
      </c>
      <c r="F13" s="697">
        <f t="shared" si="2"/>
        <v>29166.666666666672</v>
      </c>
    </row>
    <row r="14" spans="1:10">
      <c r="A14" s="696"/>
      <c r="B14" s="677" t="s">
        <v>729</v>
      </c>
      <c r="C14" s="682">
        <f t="shared" si="1"/>
        <v>2000000</v>
      </c>
      <c r="D14" s="679">
        <v>3000000</v>
      </c>
      <c r="E14" s="673">
        <f t="shared" si="0"/>
        <v>0.58333333333333337</v>
      </c>
      <c r="F14" s="697">
        <f t="shared" si="2"/>
        <v>17500</v>
      </c>
    </row>
    <row r="15" spans="1:10">
      <c r="A15" s="696">
        <v>44652</v>
      </c>
      <c r="B15" s="677" t="s">
        <v>728</v>
      </c>
      <c r="C15" s="682">
        <f t="shared" si="1"/>
        <v>2462500.0000000005</v>
      </c>
      <c r="D15" s="679">
        <v>5000000</v>
      </c>
      <c r="E15" s="673">
        <f t="shared" si="0"/>
        <v>0.58333333333333337</v>
      </c>
      <c r="F15" s="697">
        <f t="shared" si="2"/>
        <v>29166.666666666672</v>
      </c>
    </row>
    <row r="16" spans="1:10">
      <c r="A16" s="696"/>
      <c r="B16" s="677" t="s">
        <v>729</v>
      </c>
      <c r="C16" s="682">
        <f t="shared" si="1"/>
        <v>1982500</v>
      </c>
      <c r="D16" s="679">
        <v>3000000</v>
      </c>
      <c r="E16" s="673">
        <f t="shared" si="0"/>
        <v>0.58333333333333337</v>
      </c>
      <c r="F16" s="697">
        <f t="shared" si="2"/>
        <v>17500</v>
      </c>
    </row>
    <row r="17" spans="1:6">
      <c r="A17" s="696">
        <v>44682</v>
      </c>
      <c r="B17" s="677" t="s">
        <v>728</v>
      </c>
      <c r="C17" s="682">
        <f t="shared" si="1"/>
        <v>2433333.333333334</v>
      </c>
      <c r="D17" s="679">
        <v>5000000</v>
      </c>
      <c r="E17" s="673">
        <f t="shared" si="0"/>
        <v>0.58333333333333337</v>
      </c>
      <c r="F17" s="697">
        <f t="shared" si="2"/>
        <v>29166.666666666672</v>
      </c>
    </row>
    <row r="18" spans="1:6">
      <c r="A18" s="696"/>
      <c r="B18" s="677" t="s">
        <v>729</v>
      </c>
      <c r="C18" s="682">
        <f t="shared" si="1"/>
        <v>1965000</v>
      </c>
      <c r="D18" s="679">
        <v>3000000</v>
      </c>
      <c r="E18" s="673">
        <f t="shared" si="0"/>
        <v>0.58333333333333337</v>
      </c>
      <c r="F18" s="697">
        <f t="shared" si="2"/>
        <v>17500</v>
      </c>
    </row>
    <row r="19" spans="1:6">
      <c r="A19" s="696">
        <v>44713</v>
      </c>
      <c r="B19" s="677" t="s">
        <v>728</v>
      </c>
      <c r="C19" s="682">
        <f t="shared" si="1"/>
        <v>2404166.6666666674</v>
      </c>
      <c r="D19" s="679">
        <v>5000000</v>
      </c>
      <c r="E19" s="673">
        <f t="shared" si="0"/>
        <v>0.58333333333333337</v>
      </c>
      <c r="F19" s="697">
        <f t="shared" si="2"/>
        <v>29166.666666666672</v>
      </c>
    </row>
    <row r="20" spans="1:6">
      <c r="A20" s="696"/>
      <c r="B20" s="677" t="s">
        <v>729</v>
      </c>
      <c r="C20" s="682">
        <f t="shared" si="1"/>
        <v>1947500</v>
      </c>
      <c r="D20" s="679">
        <v>3000000</v>
      </c>
      <c r="E20" s="673">
        <f t="shared" si="0"/>
        <v>0.58333333333333337</v>
      </c>
      <c r="F20" s="697">
        <f t="shared" si="2"/>
        <v>17500</v>
      </c>
    </row>
    <row r="21" spans="1:6">
      <c r="A21" s="696">
        <v>44743</v>
      </c>
      <c r="B21" s="677" t="s">
        <v>728</v>
      </c>
      <c r="C21" s="682">
        <f t="shared" si="1"/>
        <v>2375000.0000000009</v>
      </c>
      <c r="D21" s="679">
        <v>5000000</v>
      </c>
      <c r="E21" s="673">
        <f t="shared" si="0"/>
        <v>0.58333333333333337</v>
      </c>
      <c r="F21" s="697">
        <f t="shared" si="2"/>
        <v>29166.666666666672</v>
      </c>
    </row>
    <row r="22" spans="1:6">
      <c r="A22" s="696"/>
      <c r="B22" s="677" t="s">
        <v>729</v>
      </c>
      <c r="C22" s="682">
        <f t="shared" si="1"/>
        <v>1930000</v>
      </c>
      <c r="D22" s="679">
        <v>3000000</v>
      </c>
      <c r="E22" s="673">
        <f t="shared" si="0"/>
        <v>0.58333333333333337</v>
      </c>
      <c r="F22" s="697">
        <f t="shared" si="2"/>
        <v>17500</v>
      </c>
    </row>
    <row r="23" spans="1:6">
      <c r="A23" s="696">
        <v>44774</v>
      </c>
      <c r="B23" s="677" t="s">
        <v>728</v>
      </c>
      <c r="C23" s="682">
        <f t="shared" si="1"/>
        <v>2345833.3333333344</v>
      </c>
      <c r="D23" s="679">
        <v>5000000</v>
      </c>
      <c r="E23" s="673">
        <f t="shared" si="0"/>
        <v>0.58333333333333337</v>
      </c>
      <c r="F23" s="697">
        <f t="shared" si="2"/>
        <v>29166.666666666672</v>
      </c>
    </row>
    <row r="24" spans="1:6">
      <c r="A24" s="696"/>
      <c r="B24" s="677" t="s">
        <v>729</v>
      </c>
      <c r="C24" s="682">
        <f t="shared" si="1"/>
        <v>1912500</v>
      </c>
      <c r="D24" s="679">
        <v>3000000</v>
      </c>
      <c r="E24" s="673">
        <f t="shared" si="0"/>
        <v>0.58333333333333337</v>
      </c>
      <c r="F24" s="697">
        <f t="shared" si="2"/>
        <v>17500</v>
      </c>
    </row>
    <row r="25" spans="1:6">
      <c r="A25" s="696">
        <v>44805</v>
      </c>
      <c r="B25" s="677" t="s">
        <v>728</v>
      </c>
      <c r="C25" s="682">
        <f t="shared" si="1"/>
        <v>2316666.6666666679</v>
      </c>
      <c r="D25" s="679">
        <v>5000000</v>
      </c>
      <c r="E25" s="673">
        <f t="shared" si="0"/>
        <v>0.58333333333333337</v>
      </c>
      <c r="F25" s="697">
        <f t="shared" si="2"/>
        <v>29166.666666666672</v>
      </c>
    </row>
    <row r="26" spans="1:6">
      <c r="A26" s="696"/>
      <c r="B26" s="677" t="s">
        <v>729</v>
      </c>
      <c r="C26" s="682">
        <f t="shared" si="1"/>
        <v>1895000</v>
      </c>
      <c r="D26" s="679">
        <v>3000000</v>
      </c>
      <c r="E26" s="673">
        <f t="shared" si="0"/>
        <v>0.58333333333333337</v>
      </c>
      <c r="F26" s="697">
        <f t="shared" si="2"/>
        <v>17500</v>
      </c>
    </row>
    <row r="27" spans="1:6">
      <c r="A27" s="696">
        <v>44835</v>
      </c>
      <c r="B27" s="677" t="s">
        <v>728</v>
      </c>
      <c r="C27" s="682">
        <f t="shared" si="1"/>
        <v>2287500.0000000014</v>
      </c>
      <c r="D27" s="679">
        <v>5000000</v>
      </c>
      <c r="E27" s="673">
        <f t="shared" si="0"/>
        <v>0.58333333333333337</v>
      </c>
      <c r="F27" s="697">
        <f t="shared" si="2"/>
        <v>29166.666666666672</v>
      </c>
    </row>
    <row r="28" spans="1:6">
      <c r="A28" s="696"/>
      <c r="B28" s="677" t="s">
        <v>729</v>
      </c>
      <c r="C28" s="682">
        <f t="shared" si="1"/>
        <v>1877500</v>
      </c>
      <c r="D28" s="679">
        <v>3000000</v>
      </c>
      <c r="E28" s="673">
        <f t="shared" si="0"/>
        <v>0.58333333333333337</v>
      </c>
      <c r="F28" s="697">
        <f t="shared" si="2"/>
        <v>17500</v>
      </c>
    </row>
    <row r="29" spans="1:6">
      <c r="A29" s="696">
        <v>44866</v>
      </c>
      <c r="B29" s="677" t="s">
        <v>728</v>
      </c>
      <c r="C29" s="682">
        <f t="shared" si="1"/>
        <v>2258333.3333333349</v>
      </c>
      <c r="D29" s="679">
        <v>5000000</v>
      </c>
      <c r="E29" s="673">
        <f t="shared" si="0"/>
        <v>0.58333333333333337</v>
      </c>
      <c r="F29" s="697">
        <f t="shared" si="2"/>
        <v>29166.666666666672</v>
      </c>
    </row>
    <row r="30" spans="1:6">
      <c r="A30" s="696"/>
      <c r="B30" s="677" t="s">
        <v>729</v>
      </c>
      <c r="C30" s="682">
        <f t="shared" si="1"/>
        <v>1860000</v>
      </c>
      <c r="D30" s="679">
        <v>3000000</v>
      </c>
      <c r="E30" s="673">
        <f t="shared" si="0"/>
        <v>0.58333333333333337</v>
      </c>
      <c r="F30" s="697">
        <f t="shared" si="2"/>
        <v>17500</v>
      </c>
    </row>
    <row r="31" spans="1:6">
      <c r="A31" s="696">
        <v>44896</v>
      </c>
      <c r="B31" s="677" t="s">
        <v>728</v>
      </c>
      <c r="C31" s="682">
        <f t="shared" si="1"/>
        <v>2229166.6666666684</v>
      </c>
      <c r="D31" s="679">
        <v>5000000</v>
      </c>
      <c r="E31" s="673">
        <f t="shared" si="0"/>
        <v>0.58333333333333337</v>
      </c>
      <c r="F31" s="697">
        <f t="shared" si="2"/>
        <v>29166.666666666672</v>
      </c>
    </row>
    <row r="32" spans="1:6">
      <c r="A32" s="696"/>
      <c r="B32" s="677" t="s">
        <v>729</v>
      </c>
      <c r="C32" s="682">
        <f t="shared" si="1"/>
        <v>1842500</v>
      </c>
      <c r="D32" s="679">
        <v>3000000</v>
      </c>
      <c r="E32" s="673">
        <f t="shared" si="0"/>
        <v>0.58333333333333337</v>
      </c>
      <c r="F32" s="697">
        <f t="shared" si="2"/>
        <v>17500</v>
      </c>
    </row>
    <row r="33" spans="1:6">
      <c r="A33" s="230" t="s">
        <v>739</v>
      </c>
      <c r="B33" s="677" t="s">
        <v>728</v>
      </c>
      <c r="C33" s="682">
        <f t="shared" si="1"/>
        <v>2200000.0000000019</v>
      </c>
      <c r="D33" s="679">
        <v>5000000</v>
      </c>
      <c r="E33" s="673">
        <f t="shared" si="0"/>
        <v>0.58333333333333337</v>
      </c>
      <c r="F33" s="697"/>
    </row>
    <row r="34" spans="1:6" ht="15.75" thickBot="1">
      <c r="A34" s="385"/>
      <c r="B34" s="678" t="s">
        <v>729</v>
      </c>
      <c r="C34" s="683">
        <f t="shared" si="1"/>
        <v>1825000</v>
      </c>
      <c r="D34" s="680">
        <v>3000000</v>
      </c>
      <c r="E34" s="674">
        <f t="shared" si="0"/>
        <v>0.58333333333333337</v>
      </c>
      <c r="F34" s="698"/>
    </row>
    <row r="35" spans="1:6" ht="15.75" thickBot="1">
      <c r="A35" s="1426" t="s">
        <v>101</v>
      </c>
      <c r="B35" s="1427"/>
      <c r="C35" s="638">
        <f>SUM(C9:C34)</f>
        <v>55965000.000000022</v>
      </c>
      <c r="D35" s="681" t="s">
        <v>6</v>
      </c>
      <c r="E35" s="675" t="s">
        <v>6</v>
      </c>
      <c r="F35" s="676">
        <f>SUM(F9:F34)</f>
        <v>560000.00000000012</v>
      </c>
    </row>
    <row r="37" spans="1:6" ht="15.75">
      <c r="A37" s="699" t="s">
        <v>742</v>
      </c>
      <c r="B37" s="699"/>
      <c r="C37" s="699"/>
      <c r="D37" s="700">
        <f>C35/13</f>
        <v>4305000.0000000019</v>
      </c>
    </row>
    <row r="38" spans="1:6" ht="16.5">
      <c r="A38" s="671" t="s">
        <v>743</v>
      </c>
      <c r="B38" s="671"/>
      <c r="C38" s="671"/>
      <c r="D38" s="701">
        <v>5.0000000000000001E-3</v>
      </c>
    </row>
    <row r="39" spans="1:6" ht="18.75">
      <c r="A39" s="622" t="s">
        <v>744</v>
      </c>
      <c r="B39" s="671"/>
      <c r="C39" s="671"/>
      <c r="D39" s="737">
        <f>D37*D38</f>
        <v>21525.000000000011</v>
      </c>
      <c r="E39" s="668" t="s">
        <v>111</v>
      </c>
    </row>
    <row r="40" spans="1:6" ht="18.75">
      <c r="A40" s="735" t="s">
        <v>916</v>
      </c>
      <c r="B40" s="671"/>
      <c r="C40" s="671"/>
      <c r="D40" s="734"/>
      <c r="E40" s="668"/>
    </row>
    <row r="42" spans="1:6">
      <c r="A42" s="64" t="s">
        <v>102</v>
      </c>
      <c r="B42" s="25"/>
      <c r="C42" s="25"/>
    </row>
    <row r="43" spans="1:6">
      <c r="A43" s="19"/>
      <c r="B43" s="21" t="s">
        <v>103</v>
      </c>
      <c r="C43" s="21" t="s">
        <v>156</v>
      </c>
    </row>
  </sheetData>
  <mergeCells count="3">
    <mergeCell ref="A35:B35"/>
    <mergeCell ref="A5:F5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T11" sqref="T11"/>
    </sheetView>
  </sheetViews>
  <sheetFormatPr defaultRowHeight="15"/>
  <cols>
    <col min="1" max="1" width="9.5703125" customWidth="1"/>
    <col min="2" max="2" width="30" customWidth="1"/>
    <col min="5" max="5" width="18" customWidth="1"/>
    <col min="10" max="10" width="12.28515625" customWidth="1"/>
  </cols>
  <sheetData>
    <row r="1" spans="1:15" ht="67.150000000000006" customHeight="1">
      <c r="K1" s="1429" t="s">
        <v>769</v>
      </c>
      <c r="L1" s="1430"/>
      <c r="M1" s="1430"/>
      <c r="N1" s="1430"/>
      <c r="O1" s="1430"/>
    </row>
    <row r="2" spans="1:15" ht="61.15" customHeight="1">
      <c r="A2" s="1431" t="s">
        <v>1092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</row>
    <row r="3" spans="1:15" ht="15.75">
      <c r="A3" s="699" t="s">
        <v>133</v>
      </c>
      <c r="B3" s="669">
        <f>Деклар!D5</f>
        <v>70569305567</v>
      </c>
    </row>
    <row r="4" spans="1:15" ht="15.75">
      <c r="A4" s="699" t="s">
        <v>659</v>
      </c>
      <c r="C4" s="1310" t="str">
        <f>Деклар!G9</f>
        <v>САБЫРОВ ЖАНДОС КАЙРАТУЛЫ</v>
      </c>
      <c r="D4" s="1433"/>
      <c r="E4" s="1433"/>
      <c r="F4" s="1311"/>
    </row>
    <row r="5" spans="1:15" ht="15.75">
      <c r="A5" s="699" t="s">
        <v>235</v>
      </c>
      <c r="B5" s="669">
        <f>Деклар!G7</f>
        <v>2023</v>
      </c>
      <c r="C5" s="699" t="s">
        <v>660</v>
      </c>
    </row>
    <row r="7" spans="1:15" ht="15.75">
      <c r="A7" s="1432" t="s">
        <v>1091</v>
      </c>
      <c r="B7" s="1430"/>
      <c r="C7" s="1430"/>
      <c r="D7" s="1430"/>
      <c r="E7" s="1430"/>
      <c r="F7" s="1430"/>
      <c r="G7" s="1430"/>
      <c r="H7" s="1430"/>
      <c r="I7" s="1430"/>
      <c r="J7" s="1430"/>
      <c r="K7" s="1430"/>
      <c r="L7" s="1430"/>
      <c r="M7" s="1430"/>
      <c r="N7" s="1430"/>
      <c r="O7" s="1430"/>
    </row>
    <row r="8" spans="1:15" ht="15.75" thickBot="1"/>
    <row r="9" spans="1:15" ht="14.45" customHeight="1">
      <c r="A9" s="1441" t="s">
        <v>398</v>
      </c>
      <c r="B9" s="1437" t="s">
        <v>746</v>
      </c>
      <c r="C9" s="1437" t="s">
        <v>747</v>
      </c>
      <c r="D9" s="1437"/>
      <c r="E9" s="1437" t="s">
        <v>749</v>
      </c>
      <c r="F9" s="1449" t="s">
        <v>750</v>
      </c>
      <c r="G9" s="1441" t="s">
        <v>751</v>
      </c>
      <c r="H9" s="1437"/>
      <c r="I9" s="1437"/>
      <c r="J9" s="1437"/>
      <c r="K9" s="1442"/>
      <c r="L9" s="1441" t="s">
        <v>757</v>
      </c>
      <c r="M9" s="1437"/>
      <c r="N9" s="1442"/>
      <c r="O9" s="1434" t="s">
        <v>758</v>
      </c>
    </row>
    <row r="10" spans="1:15" ht="14.45" customHeight="1">
      <c r="A10" s="1443"/>
      <c r="B10" s="1438"/>
      <c r="C10" s="1438"/>
      <c r="D10" s="1438"/>
      <c r="E10" s="1438"/>
      <c r="F10" s="1450"/>
      <c r="G10" s="1443" t="s">
        <v>354</v>
      </c>
      <c r="H10" s="1438" t="s">
        <v>753</v>
      </c>
      <c r="I10" s="1438"/>
      <c r="J10" s="1438"/>
      <c r="K10" s="1439" t="s">
        <v>756</v>
      </c>
      <c r="L10" s="1443"/>
      <c r="M10" s="1438"/>
      <c r="N10" s="1439"/>
      <c r="O10" s="1435"/>
    </row>
    <row r="11" spans="1:15" ht="39" thickBot="1">
      <c r="A11" s="1452"/>
      <c r="B11" s="1448"/>
      <c r="C11" s="712" t="s">
        <v>748</v>
      </c>
      <c r="D11" s="712" t="s">
        <v>759</v>
      </c>
      <c r="E11" s="1448"/>
      <c r="F11" s="1451"/>
      <c r="G11" s="1452"/>
      <c r="H11" s="712" t="s">
        <v>752</v>
      </c>
      <c r="I11" s="712" t="s">
        <v>754</v>
      </c>
      <c r="J11" s="712" t="s">
        <v>755</v>
      </c>
      <c r="K11" s="1440"/>
      <c r="L11" s="716" t="s">
        <v>354</v>
      </c>
      <c r="M11" s="712" t="s">
        <v>752</v>
      </c>
      <c r="N11" s="717" t="s">
        <v>756</v>
      </c>
      <c r="O11" s="1436"/>
    </row>
    <row r="12" spans="1:15" ht="15.75" thickBot="1">
      <c r="A12" s="612">
        <v>1</v>
      </c>
      <c r="B12" s="613">
        <v>2</v>
      </c>
      <c r="C12" s="613">
        <v>3</v>
      </c>
      <c r="D12" s="613">
        <v>4</v>
      </c>
      <c r="E12" s="613">
        <v>5</v>
      </c>
      <c r="F12" s="614">
        <v>6</v>
      </c>
      <c r="G12" s="612">
        <v>7</v>
      </c>
      <c r="H12" s="613">
        <v>8</v>
      </c>
      <c r="I12" s="613">
        <v>9</v>
      </c>
      <c r="J12" s="613">
        <v>10</v>
      </c>
      <c r="K12" s="616">
        <v>11</v>
      </c>
      <c r="L12" s="612">
        <v>12</v>
      </c>
      <c r="M12" s="613">
        <v>13</v>
      </c>
      <c r="N12" s="616">
        <v>14</v>
      </c>
      <c r="O12" s="617">
        <v>15</v>
      </c>
    </row>
    <row r="13" spans="1:15" ht="33">
      <c r="A13" s="713">
        <v>1</v>
      </c>
      <c r="B13" s="721" t="s">
        <v>761</v>
      </c>
      <c r="C13" s="724" t="s">
        <v>762</v>
      </c>
      <c r="D13" s="724"/>
      <c r="E13" s="722" t="s">
        <v>763</v>
      </c>
      <c r="F13" s="723" t="s">
        <v>764</v>
      </c>
      <c r="G13" s="725">
        <v>0.8</v>
      </c>
      <c r="H13" s="730" t="s">
        <v>765</v>
      </c>
      <c r="I13" s="726"/>
      <c r="J13" s="726">
        <f>0.3*3450</f>
        <v>1035</v>
      </c>
      <c r="K13" s="727">
        <f>J13*G13</f>
        <v>828</v>
      </c>
      <c r="L13" s="725">
        <v>0</v>
      </c>
      <c r="M13" s="731">
        <f>J13*10</f>
        <v>10350</v>
      </c>
      <c r="N13" s="728">
        <f>L13*M13</f>
        <v>0</v>
      </c>
      <c r="O13" s="729">
        <f>N13+K13</f>
        <v>828</v>
      </c>
    </row>
    <row r="14" spans="1:15">
      <c r="A14" s="230"/>
      <c r="B14" s="233"/>
      <c r="C14" s="233"/>
      <c r="D14" s="233"/>
      <c r="E14" s="233"/>
      <c r="F14" s="234"/>
      <c r="G14" s="230"/>
      <c r="H14" s="233"/>
      <c r="I14" s="233"/>
      <c r="J14" s="233"/>
      <c r="K14" s="232"/>
      <c r="L14" s="230"/>
      <c r="M14" s="233"/>
      <c r="N14" s="232"/>
      <c r="O14" s="714"/>
    </row>
    <row r="15" spans="1:15">
      <c r="A15" s="230"/>
      <c r="B15" s="233"/>
      <c r="C15" s="233"/>
      <c r="D15" s="233"/>
      <c r="E15" s="233"/>
      <c r="F15" s="234"/>
      <c r="G15" s="230"/>
      <c r="H15" s="233"/>
      <c r="I15" s="233"/>
      <c r="J15" s="233"/>
      <c r="K15" s="232"/>
      <c r="L15" s="230"/>
      <c r="M15" s="233"/>
      <c r="N15" s="232"/>
      <c r="O15" s="714"/>
    </row>
    <row r="16" spans="1:15">
      <c r="A16" s="230"/>
      <c r="B16" s="233"/>
      <c r="C16" s="233"/>
      <c r="D16" s="233"/>
      <c r="E16" s="233"/>
      <c r="F16" s="234"/>
      <c r="G16" s="230"/>
      <c r="H16" s="233"/>
      <c r="I16" s="233"/>
      <c r="J16" s="233"/>
      <c r="K16" s="232"/>
      <c r="L16" s="230"/>
      <c r="M16" s="233"/>
      <c r="N16" s="232"/>
      <c r="O16" s="714"/>
    </row>
    <row r="17" spans="1:15" ht="15.75" thickBot="1">
      <c r="A17" s="385"/>
      <c r="B17" s="620"/>
      <c r="C17" s="620"/>
      <c r="D17" s="620"/>
      <c r="E17" s="620"/>
      <c r="F17" s="621"/>
      <c r="G17" s="385"/>
      <c r="H17" s="620"/>
      <c r="I17" s="620"/>
      <c r="J17" s="620"/>
      <c r="K17" s="377"/>
      <c r="L17" s="385"/>
      <c r="M17" s="620"/>
      <c r="N17" s="377"/>
      <c r="O17" s="715"/>
    </row>
    <row r="18" spans="1:15" ht="16.5" thickBot="1">
      <c r="A18" s="1444" t="s">
        <v>760</v>
      </c>
      <c r="B18" s="1445"/>
      <c r="C18" s="1445"/>
      <c r="D18" s="1445"/>
      <c r="E18" s="1445"/>
      <c r="F18" s="1446"/>
      <c r="G18" s="718" t="s">
        <v>6</v>
      </c>
      <c r="H18" s="719" t="s">
        <v>6</v>
      </c>
      <c r="I18" s="719" t="s">
        <v>6</v>
      </c>
      <c r="J18" s="719" t="s">
        <v>6</v>
      </c>
      <c r="K18" s="732">
        <f>SUM(K13:K17)</f>
        <v>828</v>
      </c>
      <c r="L18" s="718" t="s">
        <v>6</v>
      </c>
      <c r="M18" s="719" t="s">
        <v>6</v>
      </c>
      <c r="N18" s="720"/>
      <c r="O18" s="736">
        <f>SUM(O13:O17)</f>
        <v>828</v>
      </c>
    </row>
    <row r="20" spans="1:15" ht="30.6" customHeight="1">
      <c r="B20" s="1447" t="s">
        <v>1160</v>
      </c>
      <c r="C20" s="1447"/>
      <c r="D20" s="1447"/>
      <c r="E20" s="1447"/>
      <c r="F20" s="1447"/>
      <c r="G20" s="1447"/>
      <c r="H20" s="1447"/>
      <c r="I20" s="1447"/>
      <c r="J20" s="1447"/>
    </row>
    <row r="21" spans="1:15">
      <c r="G21" s="735" t="s">
        <v>915</v>
      </c>
    </row>
    <row r="22" spans="1:15">
      <c r="B22" t="s">
        <v>102</v>
      </c>
      <c r="C22" s="1430" t="s">
        <v>766</v>
      </c>
      <c r="D22" s="1430"/>
      <c r="E22" t="s">
        <v>767</v>
      </c>
    </row>
    <row r="23" spans="1:15">
      <c r="C23" s="1430" t="s">
        <v>103</v>
      </c>
      <c r="D23" s="1430"/>
      <c r="E23" t="s">
        <v>768</v>
      </c>
    </row>
  </sheetData>
  <mergeCells count="19">
    <mergeCell ref="A18:F18"/>
    <mergeCell ref="B20:J20"/>
    <mergeCell ref="C22:D22"/>
    <mergeCell ref="C23:D23"/>
    <mergeCell ref="E9:E11"/>
    <mergeCell ref="F9:F11"/>
    <mergeCell ref="G10:G11"/>
    <mergeCell ref="H10:J10"/>
    <mergeCell ref="G9:K9"/>
    <mergeCell ref="A9:A11"/>
    <mergeCell ref="B9:B11"/>
    <mergeCell ref="K1:O1"/>
    <mergeCell ref="A2:O2"/>
    <mergeCell ref="A7:O7"/>
    <mergeCell ref="C4:F4"/>
    <mergeCell ref="O9:O11"/>
    <mergeCell ref="C9:D10"/>
    <mergeCell ref="K10:K11"/>
    <mergeCell ref="L9:N10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P10" sqref="P10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11.140625" style="21" customWidth="1"/>
    <col min="6" max="6" width="10.42578125" style="21" customWidth="1"/>
    <col min="7" max="7" width="10.42578125" style="19" customWidth="1"/>
    <col min="8" max="8" width="11" style="19" customWidth="1"/>
    <col min="9" max="9" width="18.7109375" style="19" customWidth="1"/>
    <col min="10" max="10" width="11.14062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8.85546875" style="19"/>
  </cols>
  <sheetData>
    <row r="1" spans="1:9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3"/>
    </row>
    <row r="2" spans="1:9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9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9" ht="14.25">
      <c r="A4" s="43"/>
      <c r="B4" s="44"/>
      <c r="C4" s="44"/>
      <c r="D4" s="44"/>
      <c r="E4" s="37"/>
      <c r="F4" s="37"/>
    </row>
    <row r="5" spans="1:9" ht="15.6" customHeight="1">
      <c r="A5" s="1167" t="s">
        <v>97</v>
      </c>
      <c r="B5" s="1167"/>
      <c r="C5" s="1167"/>
      <c r="D5" s="1167"/>
      <c r="E5" s="1167"/>
      <c r="F5" s="1167"/>
      <c r="G5" s="1167"/>
      <c r="H5" s="1167"/>
      <c r="I5" s="1167"/>
    </row>
    <row r="6" spans="1:9" ht="13.15" customHeight="1">
      <c r="A6" s="1126" t="s">
        <v>918</v>
      </c>
      <c r="B6" s="1126"/>
      <c r="C6" s="1126"/>
      <c r="D6" s="1126"/>
      <c r="E6" s="1126"/>
      <c r="F6" s="1126"/>
      <c r="G6" s="1126"/>
      <c r="H6" s="1126"/>
      <c r="I6" s="1126"/>
    </row>
    <row r="7" spans="1:9" ht="9" customHeight="1">
      <c r="A7" s="1185"/>
      <c r="B7" s="1185"/>
      <c r="C7" s="1185"/>
      <c r="D7" s="1185"/>
      <c r="E7" s="1185"/>
      <c r="F7" s="1185"/>
    </row>
    <row r="8" spans="1:9" ht="13.5" customHeight="1">
      <c r="A8" s="1460"/>
      <c r="B8" s="1461" t="s">
        <v>322</v>
      </c>
      <c r="C8" s="1462" t="s">
        <v>326</v>
      </c>
      <c r="D8" s="1462"/>
      <c r="E8" s="1462"/>
      <c r="F8" s="1462"/>
      <c r="G8" s="1462"/>
      <c r="H8" s="1460" t="s">
        <v>328</v>
      </c>
      <c r="I8" s="1460"/>
    </row>
    <row r="9" spans="1:9" ht="14.25" customHeight="1">
      <c r="A9" s="1460"/>
      <c r="B9" s="1461"/>
      <c r="C9" s="1461" t="s">
        <v>113</v>
      </c>
      <c r="D9" s="1461" t="s">
        <v>323</v>
      </c>
      <c r="E9" s="1462" t="s">
        <v>112</v>
      </c>
      <c r="F9" s="1462"/>
      <c r="G9" s="1460" t="s">
        <v>327</v>
      </c>
      <c r="H9" s="1460"/>
      <c r="I9" s="1460"/>
    </row>
    <row r="10" spans="1:9" ht="36.75" customHeight="1">
      <c r="A10" s="1460"/>
      <c r="B10" s="1461"/>
      <c r="C10" s="1461"/>
      <c r="D10" s="1461"/>
      <c r="E10" s="784" t="s">
        <v>324</v>
      </c>
      <c r="F10" s="784" t="s">
        <v>325</v>
      </c>
      <c r="G10" s="1460"/>
      <c r="H10" s="855" t="s">
        <v>324</v>
      </c>
      <c r="I10" s="83" t="s">
        <v>330</v>
      </c>
    </row>
    <row r="11" spans="1:9">
      <c r="A11" s="105">
        <v>1</v>
      </c>
      <c r="B11" s="105">
        <v>2</v>
      </c>
      <c r="C11" s="105">
        <v>3</v>
      </c>
      <c r="D11" s="112">
        <v>4</v>
      </c>
      <c r="E11" s="105">
        <v>5</v>
      </c>
      <c r="F11" s="112">
        <v>6</v>
      </c>
      <c r="G11" s="105">
        <v>7</v>
      </c>
      <c r="H11" s="112">
        <v>8</v>
      </c>
      <c r="I11" s="105">
        <v>9</v>
      </c>
    </row>
    <row r="12" spans="1:9" ht="15" customHeight="1">
      <c r="A12" s="83"/>
      <c r="B12" s="1173" t="s">
        <v>329</v>
      </c>
      <c r="C12" s="1174"/>
      <c r="D12" s="1174"/>
      <c r="E12" s="1175"/>
      <c r="F12" s="77"/>
      <c r="G12" s="83"/>
      <c r="H12" s="83"/>
      <c r="I12" s="83"/>
    </row>
    <row r="13" spans="1:9">
      <c r="A13" s="83">
        <v>1</v>
      </c>
      <c r="B13" s="83"/>
      <c r="C13" s="25"/>
      <c r="D13" s="77"/>
      <c r="E13" s="25"/>
      <c r="F13" s="77"/>
      <c r="G13" s="83"/>
      <c r="H13" s="82">
        <f>C13+D13+E13+G13</f>
        <v>0</v>
      </c>
      <c r="I13" s="82">
        <f>H13-F13</f>
        <v>0</v>
      </c>
    </row>
    <row r="14" spans="1:9">
      <c r="A14" s="83">
        <v>2</v>
      </c>
      <c r="B14" s="83"/>
      <c r="C14" s="25"/>
      <c r="D14" s="77"/>
      <c r="E14" s="25"/>
      <c r="F14" s="77"/>
      <c r="G14" s="83"/>
      <c r="H14" s="82">
        <f>C14+D14+E14+G14</f>
        <v>0</v>
      </c>
      <c r="I14" s="82">
        <f>H14-F14</f>
        <v>0</v>
      </c>
    </row>
    <row r="15" spans="1:9" ht="13.5" thickBot="1">
      <c r="A15" s="199" t="s">
        <v>147</v>
      </c>
      <c r="B15" s="52"/>
      <c r="C15" s="121"/>
      <c r="D15" s="169"/>
      <c r="E15" s="121"/>
      <c r="F15" s="169"/>
      <c r="G15" s="52"/>
      <c r="H15" s="82">
        <f>C15+D15+E15+G15</f>
        <v>0</v>
      </c>
      <c r="I15" s="82">
        <f>H15-F15</f>
        <v>0</v>
      </c>
    </row>
    <row r="16" spans="1:9" ht="13.5" thickBot="1">
      <c r="A16" s="54"/>
      <c r="B16" s="1453" t="s">
        <v>331</v>
      </c>
      <c r="C16" s="1454"/>
      <c r="D16" s="1454"/>
      <c r="E16" s="1454"/>
      <c r="F16" s="1454"/>
      <c r="G16" s="1455"/>
      <c r="H16" s="120"/>
      <c r="I16" s="180">
        <f>SUM(I13:I15)</f>
        <v>0</v>
      </c>
    </row>
    <row r="17" spans="1:9">
      <c r="A17" s="53"/>
      <c r="B17" s="1456" t="s">
        <v>332</v>
      </c>
      <c r="C17" s="1457"/>
      <c r="D17" s="1457"/>
      <c r="E17" s="1458"/>
      <c r="F17" s="115"/>
      <c r="G17" s="53"/>
      <c r="H17" s="53"/>
      <c r="I17" s="53"/>
    </row>
    <row r="18" spans="1:9">
      <c r="A18" s="83"/>
      <c r="B18" s="83"/>
      <c r="C18" s="25"/>
      <c r="D18" s="77"/>
      <c r="E18" s="25"/>
      <c r="F18" s="77"/>
      <c r="G18" s="83"/>
      <c r="H18" s="82">
        <f>C18+D18+E18+G18</f>
        <v>0</v>
      </c>
      <c r="I18" s="82">
        <f>H18-F18</f>
        <v>0</v>
      </c>
    </row>
    <row r="19" spans="1:9">
      <c r="A19" s="83"/>
      <c r="B19" s="83"/>
      <c r="C19" s="25"/>
      <c r="D19" s="77"/>
      <c r="E19" s="25"/>
      <c r="F19" s="77"/>
      <c r="G19" s="83"/>
      <c r="H19" s="82">
        <f>C19+D19+E19+G19</f>
        <v>0</v>
      </c>
      <c r="I19" s="82">
        <f>H19-F19</f>
        <v>0</v>
      </c>
    </row>
    <row r="20" spans="1:9" ht="13.5" thickBot="1">
      <c r="A20" s="52"/>
      <c r="B20" s="52"/>
      <c r="C20" s="121"/>
      <c r="D20" s="169"/>
      <c r="E20" s="121"/>
      <c r="F20" s="169"/>
      <c r="G20" s="52"/>
      <c r="H20" s="82">
        <f>C20+D20+E20+G20</f>
        <v>0</v>
      </c>
      <c r="I20" s="82">
        <f>H20-F20</f>
        <v>0</v>
      </c>
    </row>
    <row r="21" spans="1:9" ht="13.5" thickBot="1">
      <c r="A21" s="54"/>
      <c r="B21" s="1453" t="s">
        <v>333</v>
      </c>
      <c r="C21" s="1454"/>
      <c r="D21" s="1454"/>
      <c r="E21" s="1454"/>
      <c r="F21" s="1454"/>
      <c r="G21" s="1455"/>
      <c r="H21" s="120"/>
      <c r="I21" s="180">
        <f>SUM(I17:I20)</f>
        <v>0</v>
      </c>
    </row>
    <row r="22" spans="1:9" ht="27.75" customHeight="1" thickBot="1">
      <c r="A22" s="1459" t="s">
        <v>1173</v>
      </c>
      <c r="B22" s="1191"/>
      <c r="C22" s="1191"/>
      <c r="D22" s="1191"/>
      <c r="E22" s="1191"/>
      <c r="F22" s="1191"/>
      <c r="G22" s="1191"/>
      <c r="H22" s="1191"/>
      <c r="I22" s="850">
        <f>I16+I21</f>
        <v>0</v>
      </c>
    </row>
    <row r="23" spans="1:9" ht="35.450000000000003" customHeight="1">
      <c r="I23" s="642" t="s">
        <v>732</v>
      </c>
    </row>
    <row r="24" spans="1:9" ht="25.5" customHeight="1">
      <c r="B24" s="64" t="s">
        <v>102</v>
      </c>
      <c r="C24" s="25"/>
      <c r="D24" s="25"/>
    </row>
    <row r="25" spans="1:9">
      <c r="C25" s="21" t="s">
        <v>103</v>
      </c>
      <c r="D25" s="21" t="s">
        <v>156</v>
      </c>
    </row>
  </sheetData>
  <mergeCells count="19">
    <mergeCell ref="A7:F7"/>
    <mergeCell ref="D1:G1"/>
    <mergeCell ref="B2:C2"/>
    <mergeCell ref="E2:F2"/>
    <mergeCell ref="A5:I5"/>
    <mergeCell ref="A6:I6"/>
    <mergeCell ref="A8:A10"/>
    <mergeCell ref="B8:B10"/>
    <mergeCell ref="C8:G8"/>
    <mergeCell ref="H8:I9"/>
    <mergeCell ref="C9:C10"/>
    <mergeCell ref="D9:D10"/>
    <mergeCell ref="E9:F9"/>
    <mergeCell ref="G9:G10"/>
    <mergeCell ref="B12:E12"/>
    <mergeCell ref="B16:G16"/>
    <mergeCell ref="B17:E17"/>
    <mergeCell ref="B21:G21"/>
    <mergeCell ref="A22:H2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W8" sqref="W8"/>
    </sheetView>
  </sheetViews>
  <sheetFormatPr defaultRowHeight="12.75"/>
  <cols>
    <col min="1" max="1" width="5.5703125" style="19" customWidth="1"/>
    <col min="2" max="2" width="20.28515625" style="19" customWidth="1"/>
    <col min="3" max="3" width="14.140625" style="21" customWidth="1"/>
    <col min="4" max="4" width="14.5703125" style="21" customWidth="1"/>
    <col min="5" max="5" width="14.140625" style="21" customWidth="1"/>
    <col min="6" max="6" width="15" style="21" customWidth="1"/>
    <col min="7" max="7" width="14" style="21" customWidth="1"/>
    <col min="8" max="10" width="4.140625" style="19" customWidth="1"/>
    <col min="11" max="11" width="5" style="19" customWidth="1"/>
    <col min="12" max="14" width="4.140625" style="19" customWidth="1"/>
    <col min="15" max="15" width="4.5703125" style="19" customWidth="1"/>
    <col min="16" max="22" width="3.28515625" style="19" customWidth="1"/>
    <col min="23" max="23" width="15" style="19" customWidth="1"/>
    <col min="24" max="24" width="15.28515625" style="19" customWidth="1"/>
    <col min="25" max="25" width="14.42578125" style="19" customWidth="1"/>
    <col min="26" max="255" width="8.85546875" style="19"/>
    <col min="256" max="266" width="4.140625" style="19" customWidth="1"/>
    <col min="267" max="267" width="5" style="19" customWidth="1"/>
    <col min="268" max="270" width="4.140625" style="19" customWidth="1"/>
    <col min="271" max="271" width="4.5703125" style="19" customWidth="1"/>
    <col min="272" max="278" width="3.28515625" style="19" customWidth="1"/>
    <col min="279" max="279" width="15" style="19" customWidth="1"/>
    <col min="280" max="280" width="15.28515625" style="19" customWidth="1"/>
    <col min="281" max="281" width="14.42578125" style="19" customWidth="1"/>
    <col min="282" max="511" width="8.85546875" style="19"/>
    <col min="512" max="522" width="4.140625" style="19" customWidth="1"/>
    <col min="523" max="523" width="5" style="19" customWidth="1"/>
    <col min="524" max="526" width="4.140625" style="19" customWidth="1"/>
    <col min="527" max="527" width="4.5703125" style="19" customWidth="1"/>
    <col min="528" max="534" width="3.28515625" style="19" customWidth="1"/>
    <col min="535" max="535" width="15" style="19" customWidth="1"/>
    <col min="536" max="536" width="15.28515625" style="19" customWidth="1"/>
    <col min="537" max="537" width="14.42578125" style="19" customWidth="1"/>
    <col min="538" max="767" width="8.85546875" style="19"/>
    <col min="768" max="778" width="4.140625" style="19" customWidth="1"/>
    <col min="779" max="779" width="5" style="19" customWidth="1"/>
    <col min="780" max="782" width="4.140625" style="19" customWidth="1"/>
    <col min="783" max="783" width="4.5703125" style="19" customWidth="1"/>
    <col min="784" max="790" width="3.28515625" style="19" customWidth="1"/>
    <col min="791" max="791" width="15" style="19" customWidth="1"/>
    <col min="792" max="792" width="15.28515625" style="19" customWidth="1"/>
    <col min="793" max="793" width="14.42578125" style="19" customWidth="1"/>
    <col min="794" max="1023" width="8.85546875" style="19"/>
    <col min="1024" max="1034" width="4.140625" style="19" customWidth="1"/>
    <col min="1035" max="1035" width="5" style="19" customWidth="1"/>
    <col min="1036" max="1038" width="4.140625" style="19" customWidth="1"/>
    <col min="1039" max="1039" width="4.5703125" style="19" customWidth="1"/>
    <col min="1040" max="1046" width="3.28515625" style="19" customWidth="1"/>
    <col min="1047" max="1047" width="15" style="19" customWidth="1"/>
    <col min="1048" max="1048" width="15.28515625" style="19" customWidth="1"/>
    <col min="1049" max="1049" width="14.42578125" style="19" customWidth="1"/>
    <col min="1050" max="1279" width="8.85546875" style="19"/>
    <col min="1280" max="1290" width="4.140625" style="19" customWidth="1"/>
    <col min="1291" max="1291" width="5" style="19" customWidth="1"/>
    <col min="1292" max="1294" width="4.140625" style="19" customWidth="1"/>
    <col min="1295" max="1295" width="4.5703125" style="19" customWidth="1"/>
    <col min="1296" max="1302" width="3.28515625" style="19" customWidth="1"/>
    <col min="1303" max="1303" width="15" style="19" customWidth="1"/>
    <col min="1304" max="1304" width="15.28515625" style="19" customWidth="1"/>
    <col min="1305" max="1305" width="14.42578125" style="19" customWidth="1"/>
    <col min="1306" max="1535" width="8.85546875" style="19"/>
    <col min="1536" max="1546" width="4.140625" style="19" customWidth="1"/>
    <col min="1547" max="1547" width="5" style="19" customWidth="1"/>
    <col min="1548" max="1550" width="4.140625" style="19" customWidth="1"/>
    <col min="1551" max="1551" width="4.5703125" style="19" customWidth="1"/>
    <col min="1552" max="1558" width="3.28515625" style="19" customWidth="1"/>
    <col min="1559" max="1559" width="15" style="19" customWidth="1"/>
    <col min="1560" max="1560" width="15.28515625" style="19" customWidth="1"/>
    <col min="1561" max="1561" width="14.42578125" style="19" customWidth="1"/>
    <col min="1562" max="1791" width="8.85546875" style="19"/>
    <col min="1792" max="1802" width="4.140625" style="19" customWidth="1"/>
    <col min="1803" max="1803" width="5" style="19" customWidth="1"/>
    <col min="1804" max="1806" width="4.140625" style="19" customWidth="1"/>
    <col min="1807" max="1807" width="4.5703125" style="19" customWidth="1"/>
    <col min="1808" max="1814" width="3.28515625" style="19" customWidth="1"/>
    <col min="1815" max="1815" width="15" style="19" customWidth="1"/>
    <col min="1816" max="1816" width="15.28515625" style="19" customWidth="1"/>
    <col min="1817" max="1817" width="14.42578125" style="19" customWidth="1"/>
    <col min="1818" max="2047" width="8.85546875" style="19"/>
    <col min="2048" max="2058" width="4.140625" style="19" customWidth="1"/>
    <col min="2059" max="2059" width="5" style="19" customWidth="1"/>
    <col min="2060" max="2062" width="4.140625" style="19" customWidth="1"/>
    <col min="2063" max="2063" width="4.5703125" style="19" customWidth="1"/>
    <col min="2064" max="2070" width="3.28515625" style="19" customWidth="1"/>
    <col min="2071" max="2071" width="15" style="19" customWidth="1"/>
    <col min="2072" max="2072" width="15.28515625" style="19" customWidth="1"/>
    <col min="2073" max="2073" width="14.42578125" style="19" customWidth="1"/>
    <col min="2074" max="2303" width="8.85546875" style="19"/>
    <col min="2304" max="2314" width="4.140625" style="19" customWidth="1"/>
    <col min="2315" max="2315" width="5" style="19" customWidth="1"/>
    <col min="2316" max="2318" width="4.140625" style="19" customWidth="1"/>
    <col min="2319" max="2319" width="4.5703125" style="19" customWidth="1"/>
    <col min="2320" max="2326" width="3.28515625" style="19" customWidth="1"/>
    <col min="2327" max="2327" width="15" style="19" customWidth="1"/>
    <col min="2328" max="2328" width="15.28515625" style="19" customWidth="1"/>
    <col min="2329" max="2329" width="14.42578125" style="19" customWidth="1"/>
    <col min="2330" max="2559" width="8.85546875" style="19"/>
    <col min="2560" max="2570" width="4.140625" style="19" customWidth="1"/>
    <col min="2571" max="2571" width="5" style="19" customWidth="1"/>
    <col min="2572" max="2574" width="4.140625" style="19" customWidth="1"/>
    <col min="2575" max="2575" width="4.5703125" style="19" customWidth="1"/>
    <col min="2576" max="2582" width="3.28515625" style="19" customWidth="1"/>
    <col min="2583" max="2583" width="15" style="19" customWidth="1"/>
    <col min="2584" max="2584" width="15.28515625" style="19" customWidth="1"/>
    <col min="2585" max="2585" width="14.42578125" style="19" customWidth="1"/>
    <col min="2586" max="2815" width="8.85546875" style="19"/>
    <col min="2816" max="2826" width="4.140625" style="19" customWidth="1"/>
    <col min="2827" max="2827" width="5" style="19" customWidth="1"/>
    <col min="2828" max="2830" width="4.140625" style="19" customWidth="1"/>
    <col min="2831" max="2831" width="4.5703125" style="19" customWidth="1"/>
    <col min="2832" max="2838" width="3.28515625" style="19" customWidth="1"/>
    <col min="2839" max="2839" width="15" style="19" customWidth="1"/>
    <col min="2840" max="2840" width="15.28515625" style="19" customWidth="1"/>
    <col min="2841" max="2841" width="14.42578125" style="19" customWidth="1"/>
    <col min="2842" max="3071" width="8.85546875" style="19"/>
    <col min="3072" max="3082" width="4.140625" style="19" customWidth="1"/>
    <col min="3083" max="3083" width="5" style="19" customWidth="1"/>
    <col min="3084" max="3086" width="4.140625" style="19" customWidth="1"/>
    <col min="3087" max="3087" width="4.5703125" style="19" customWidth="1"/>
    <col min="3088" max="3094" width="3.28515625" style="19" customWidth="1"/>
    <col min="3095" max="3095" width="15" style="19" customWidth="1"/>
    <col min="3096" max="3096" width="15.28515625" style="19" customWidth="1"/>
    <col min="3097" max="3097" width="14.42578125" style="19" customWidth="1"/>
    <col min="3098" max="3327" width="8.85546875" style="19"/>
    <col min="3328" max="3338" width="4.140625" style="19" customWidth="1"/>
    <col min="3339" max="3339" width="5" style="19" customWidth="1"/>
    <col min="3340" max="3342" width="4.140625" style="19" customWidth="1"/>
    <col min="3343" max="3343" width="4.5703125" style="19" customWidth="1"/>
    <col min="3344" max="3350" width="3.28515625" style="19" customWidth="1"/>
    <col min="3351" max="3351" width="15" style="19" customWidth="1"/>
    <col min="3352" max="3352" width="15.28515625" style="19" customWidth="1"/>
    <col min="3353" max="3353" width="14.42578125" style="19" customWidth="1"/>
    <col min="3354" max="3583" width="8.85546875" style="19"/>
    <col min="3584" max="3594" width="4.140625" style="19" customWidth="1"/>
    <col min="3595" max="3595" width="5" style="19" customWidth="1"/>
    <col min="3596" max="3598" width="4.140625" style="19" customWidth="1"/>
    <col min="3599" max="3599" width="4.5703125" style="19" customWidth="1"/>
    <col min="3600" max="3606" width="3.28515625" style="19" customWidth="1"/>
    <col min="3607" max="3607" width="15" style="19" customWidth="1"/>
    <col min="3608" max="3608" width="15.28515625" style="19" customWidth="1"/>
    <col min="3609" max="3609" width="14.42578125" style="19" customWidth="1"/>
    <col min="3610" max="3839" width="8.85546875" style="19"/>
    <col min="3840" max="3850" width="4.140625" style="19" customWidth="1"/>
    <col min="3851" max="3851" width="5" style="19" customWidth="1"/>
    <col min="3852" max="3854" width="4.140625" style="19" customWidth="1"/>
    <col min="3855" max="3855" width="4.5703125" style="19" customWidth="1"/>
    <col min="3856" max="3862" width="3.28515625" style="19" customWidth="1"/>
    <col min="3863" max="3863" width="15" style="19" customWidth="1"/>
    <col min="3864" max="3864" width="15.28515625" style="19" customWidth="1"/>
    <col min="3865" max="3865" width="14.42578125" style="19" customWidth="1"/>
    <col min="3866" max="4095" width="8.85546875" style="19"/>
    <col min="4096" max="4106" width="4.140625" style="19" customWidth="1"/>
    <col min="4107" max="4107" width="5" style="19" customWidth="1"/>
    <col min="4108" max="4110" width="4.140625" style="19" customWidth="1"/>
    <col min="4111" max="4111" width="4.5703125" style="19" customWidth="1"/>
    <col min="4112" max="4118" width="3.28515625" style="19" customWidth="1"/>
    <col min="4119" max="4119" width="15" style="19" customWidth="1"/>
    <col min="4120" max="4120" width="15.28515625" style="19" customWidth="1"/>
    <col min="4121" max="4121" width="14.42578125" style="19" customWidth="1"/>
    <col min="4122" max="4351" width="8.85546875" style="19"/>
    <col min="4352" max="4362" width="4.140625" style="19" customWidth="1"/>
    <col min="4363" max="4363" width="5" style="19" customWidth="1"/>
    <col min="4364" max="4366" width="4.140625" style="19" customWidth="1"/>
    <col min="4367" max="4367" width="4.5703125" style="19" customWidth="1"/>
    <col min="4368" max="4374" width="3.28515625" style="19" customWidth="1"/>
    <col min="4375" max="4375" width="15" style="19" customWidth="1"/>
    <col min="4376" max="4376" width="15.28515625" style="19" customWidth="1"/>
    <col min="4377" max="4377" width="14.42578125" style="19" customWidth="1"/>
    <col min="4378" max="4607" width="8.85546875" style="19"/>
    <col min="4608" max="4618" width="4.140625" style="19" customWidth="1"/>
    <col min="4619" max="4619" width="5" style="19" customWidth="1"/>
    <col min="4620" max="4622" width="4.140625" style="19" customWidth="1"/>
    <col min="4623" max="4623" width="4.5703125" style="19" customWidth="1"/>
    <col min="4624" max="4630" width="3.28515625" style="19" customWidth="1"/>
    <col min="4631" max="4631" width="15" style="19" customWidth="1"/>
    <col min="4632" max="4632" width="15.28515625" style="19" customWidth="1"/>
    <col min="4633" max="4633" width="14.42578125" style="19" customWidth="1"/>
    <col min="4634" max="4863" width="8.85546875" style="19"/>
    <col min="4864" max="4874" width="4.140625" style="19" customWidth="1"/>
    <col min="4875" max="4875" width="5" style="19" customWidth="1"/>
    <col min="4876" max="4878" width="4.140625" style="19" customWidth="1"/>
    <col min="4879" max="4879" width="4.5703125" style="19" customWidth="1"/>
    <col min="4880" max="4886" width="3.28515625" style="19" customWidth="1"/>
    <col min="4887" max="4887" width="15" style="19" customWidth="1"/>
    <col min="4888" max="4888" width="15.28515625" style="19" customWidth="1"/>
    <col min="4889" max="4889" width="14.42578125" style="19" customWidth="1"/>
    <col min="4890" max="5119" width="8.85546875" style="19"/>
    <col min="5120" max="5130" width="4.140625" style="19" customWidth="1"/>
    <col min="5131" max="5131" width="5" style="19" customWidth="1"/>
    <col min="5132" max="5134" width="4.140625" style="19" customWidth="1"/>
    <col min="5135" max="5135" width="4.5703125" style="19" customWidth="1"/>
    <col min="5136" max="5142" width="3.28515625" style="19" customWidth="1"/>
    <col min="5143" max="5143" width="15" style="19" customWidth="1"/>
    <col min="5144" max="5144" width="15.28515625" style="19" customWidth="1"/>
    <col min="5145" max="5145" width="14.42578125" style="19" customWidth="1"/>
    <col min="5146" max="5375" width="8.85546875" style="19"/>
    <col min="5376" max="5386" width="4.140625" style="19" customWidth="1"/>
    <col min="5387" max="5387" width="5" style="19" customWidth="1"/>
    <col min="5388" max="5390" width="4.140625" style="19" customWidth="1"/>
    <col min="5391" max="5391" width="4.5703125" style="19" customWidth="1"/>
    <col min="5392" max="5398" width="3.28515625" style="19" customWidth="1"/>
    <col min="5399" max="5399" width="15" style="19" customWidth="1"/>
    <col min="5400" max="5400" width="15.28515625" style="19" customWidth="1"/>
    <col min="5401" max="5401" width="14.42578125" style="19" customWidth="1"/>
    <col min="5402" max="5631" width="8.85546875" style="19"/>
    <col min="5632" max="5642" width="4.140625" style="19" customWidth="1"/>
    <col min="5643" max="5643" width="5" style="19" customWidth="1"/>
    <col min="5644" max="5646" width="4.140625" style="19" customWidth="1"/>
    <col min="5647" max="5647" width="4.5703125" style="19" customWidth="1"/>
    <col min="5648" max="5654" width="3.28515625" style="19" customWidth="1"/>
    <col min="5655" max="5655" width="15" style="19" customWidth="1"/>
    <col min="5656" max="5656" width="15.28515625" style="19" customWidth="1"/>
    <col min="5657" max="5657" width="14.42578125" style="19" customWidth="1"/>
    <col min="5658" max="5887" width="8.85546875" style="19"/>
    <col min="5888" max="5898" width="4.140625" style="19" customWidth="1"/>
    <col min="5899" max="5899" width="5" style="19" customWidth="1"/>
    <col min="5900" max="5902" width="4.140625" style="19" customWidth="1"/>
    <col min="5903" max="5903" width="4.5703125" style="19" customWidth="1"/>
    <col min="5904" max="5910" width="3.28515625" style="19" customWidth="1"/>
    <col min="5911" max="5911" width="15" style="19" customWidth="1"/>
    <col min="5912" max="5912" width="15.28515625" style="19" customWidth="1"/>
    <col min="5913" max="5913" width="14.42578125" style="19" customWidth="1"/>
    <col min="5914" max="6143" width="8.85546875" style="19"/>
    <col min="6144" max="6154" width="4.140625" style="19" customWidth="1"/>
    <col min="6155" max="6155" width="5" style="19" customWidth="1"/>
    <col min="6156" max="6158" width="4.140625" style="19" customWidth="1"/>
    <col min="6159" max="6159" width="4.5703125" style="19" customWidth="1"/>
    <col min="6160" max="6166" width="3.28515625" style="19" customWidth="1"/>
    <col min="6167" max="6167" width="15" style="19" customWidth="1"/>
    <col min="6168" max="6168" width="15.28515625" style="19" customWidth="1"/>
    <col min="6169" max="6169" width="14.42578125" style="19" customWidth="1"/>
    <col min="6170" max="6399" width="8.85546875" style="19"/>
    <col min="6400" max="6410" width="4.140625" style="19" customWidth="1"/>
    <col min="6411" max="6411" width="5" style="19" customWidth="1"/>
    <col min="6412" max="6414" width="4.140625" style="19" customWidth="1"/>
    <col min="6415" max="6415" width="4.5703125" style="19" customWidth="1"/>
    <col min="6416" max="6422" width="3.28515625" style="19" customWidth="1"/>
    <col min="6423" max="6423" width="15" style="19" customWidth="1"/>
    <col min="6424" max="6424" width="15.28515625" style="19" customWidth="1"/>
    <col min="6425" max="6425" width="14.42578125" style="19" customWidth="1"/>
    <col min="6426" max="6655" width="8.85546875" style="19"/>
    <col min="6656" max="6666" width="4.140625" style="19" customWidth="1"/>
    <col min="6667" max="6667" width="5" style="19" customWidth="1"/>
    <col min="6668" max="6670" width="4.140625" style="19" customWidth="1"/>
    <col min="6671" max="6671" width="4.5703125" style="19" customWidth="1"/>
    <col min="6672" max="6678" width="3.28515625" style="19" customWidth="1"/>
    <col min="6679" max="6679" width="15" style="19" customWidth="1"/>
    <col min="6680" max="6680" width="15.28515625" style="19" customWidth="1"/>
    <col min="6681" max="6681" width="14.42578125" style="19" customWidth="1"/>
    <col min="6682" max="6911" width="8.85546875" style="19"/>
    <col min="6912" max="6922" width="4.140625" style="19" customWidth="1"/>
    <col min="6923" max="6923" width="5" style="19" customWidth="1"/>
    <col min="6924" max="6926" width="4.140625" style="19" customWidth="1"/>
    <col min="6927" max="6927" width="4.5703125" style="19" customWidth="1"/>
    <col min="6928" max="6934" width="3.28515625" style="19" customWidth="1"/>
    <col min="6935" max="6935" width="15" style="19" customWidth="1"/>
    <col min="6936" max="6936" width="15.28515625" style="19" customWidth="1"/>
    <col min="6937" max="6937" width="14.42578125" style="19" customWidth="1"/>
    <col min="6938" max="7167" width="8.85546875" style="19"/>
    <col min="7168" max="7178" width="4.140625" style="19" customWidth="1"/>
    <col min="7179" max="7179" width="5" style="19" customWidth="1"/>
    <col min="7180" max="7182" width="4.140625" style="19" customWidth="1"/>
    <col min="7183" max="7183" width="4.5703125" style="19" customWidth="1"/>
    <col min="7184" max="7190" width="3.28515625" style="19" customWidth="1"/>
    <col min="7191" max="7191" width="15" style="19" customWidth="1"/>
    <col min="7192" max="7192" width="15.28515625" style="19" customWidth="1"/>
    <col min="7193" max="7193" width="14.42578125" style="19" customWidth="1"/>
    <col min="7194" max="7423" width="8.85546875" style="19"/>
    <col min="7424" max="7434" width="4.140625" style="19" customWidth="1"/>
    <col min="7435" max="7435" width="5" style="19" customWidth="1"/>
    <col min="7436" max="7438" width="4.140625" style="19" customWidth="1"/>
    <col min="7439" max="7439" width="4.5703125" style="19" customWidth="1"/>
    <col min="7440" max="7446" width="3.28515625" style="19" customWidth="1"/>
    <col min="7447" max="7447" width="15" style="19" customWidth="1"/>
    <col min="7448" max="7448" width="15.28515625" style="19" customWidth="1"/>
    <col min="7449" max="7449" width="14.42578125" style="19" customWidth="1"/>
    <col min="7450" max="7679" width="8.85546875" style="19"/>
    <col min="7680" max="7690" width="4.140625" style="19" customWidth="1"/>
    <col min="7691" max="7691" width="5" style="19" customWidth="1"/>
    <col min="7692" max="7694" width="4.140625" style="19" customWidth="1"/>
    <col min="7695" max="7695" width="4.5703125" style="19" customWidth="1"/>
    <col min="7696" max="7702" width="3.28515625" style="19" customWidth="1"/>
    <col min="7703" max="7703" width="15" style="19" customWidth="1"/>
    <col min="7704" max="7704" width="15.28515625" style="19" customWidth="1"/>
    <col min="7705" max="7705" width="14.42578125" style="19" customWidth="1"/>
    <col min="7706" max="7935" width="8.85546875" style="19"/>
    <col min="7936" max="7946" width="4.140625" style="19" customWidth="1"/>
    <col min="7947" max="7947" width="5" style="19" customWidth="1"/>
    <col min="7948" max="7950" width="4.140625" style="19" customWidth="1"/>
    <col min="7951" max="7951" width="4.5703125" style="19" customWidth="1"/>
    <col min="7952" max="7958" width="3.28515625" style="19" customWidth="1"/>
    <col min="7959" max="7959" width="15" style="19" customWidth="1"/>
    <col min="7960" max="7960" width="15.28515625" style="19" customWidth="1"/>
    <col min="7961" max="7961" width="14.42578125" style="19" customWidth="1"/>
    <col min="7962" max="8191" width="8.85546875" style="19"/>
    <col min="8192" max="8202" width="4.140625" style="19" customWidth="1"/>
    <col min="8203" max="8203" width="5" style="19" customWidth="1"/>
    <col min="8204" max="8206" width="4.140625" style="19" customWidth="1"/>
    <col min="8207" max="8207" width="4.5703125" style="19" customWidth="1"/>
    <col min="8208" max="8214" width="3.28515625" style="19" customWidth="1"/>
    <col min="8215" max="8215" width="15" style="19" customWidth="1"/>
    <col min="8216" max="8216" width="15.28515625" style="19" customWidth="1"/>
    <col min="8217" max="8217" width="14.42578125" style="19" customWidth="1"/>
    <col min="8218" max="8447" width="8.85546875" style="19"/>
    <col min="8448" max="8458" width="4.140625" style="19" customWidth="1"/>
    <col min="8459" max="8459" width="5" style="19" customWidth="1"/>
    <col min="8460" max="8462" width="4.140625" style="19" customWidth="1"/>
    <col min="8463" max="8463" width="4.5703125" style="19" customWidth="1"/>
    <col min="8464" max="8470" width="3.28515625" style="19" customWidth="1"/>
    <col min="8471" max="8471" width="15" style="19" customWidth="1"/>
    <col min="8472" max="8472" width="15.28515625" style="19" customWidth="1"/>
    <col min="8473" max="8473" width="14.42578125" style="19" customWidth="1"/>
    <col min="8474" max="8703" width="8.85546875" style="19"/>
    <col min="8704" max="8714" width="4.140625" style="19" customWidth="1"/>
    <col min="8715" max="8715" width="5" style="19" customWidth="1"/>
    <col min="8716" max="8718" width="4.140625" style="19" customWidth="1"/>
    <col min="8719" max="8719" width="4.5703125" style="19" customWidth="1"/>
    <col min="8720" max="8726" width="3.28515625" style="19" customWidth="1"/>
    <col min="8727" max="8727" width="15" style="19" customWidth="1"/>
    <col min="8728" max="8728" width="15.28515625" style="19" customWidth="1"/>
    <col min="8729" max="8729" width="14.42578125" style="19" customWidth="1"/>
    <col min="8730" max="8959" width="8.85546875" style="19"/>
    <col min="8960" max="8970" width="4.140625" style="19" customWidth="1"/>
    <col min="8971" max="8971" width="5" style="19" customWidth="1"/>
    <col min="8972" max="8974" width="4.140625" style="19" customWidth="1"/>
    <col min="8975" max="8975" width="4.5703125" style="19" customWidth="1"/>
    <col min="8976" max="8982" width="3.28515625" style="19" customWidth="1"/>
    <col min="8983" max="8983" width="15" style="19" customWidth="1"/>
    <col min="8984" max="8984" width="15.28515625" style="19" customWidth="1"/>
    <col min="8985" max="8985" width="14.42578125" style="19" customWidth="1"/>
    <col min="8986" max="9215" width="8.85546875" style="19"/>
    <col min="9216" max="9226" width="4.140625" style="19" customWidth="1"/>
    <col min="9227" max="9227" width="5" style="19" customWidth="1"/>
    <col min="9228" max="9230" width="4.140625" style="19" customWidth="1"/>
    <col min="9231" max="9231" width="4.5703125" style="19" customWidth="1"/>
    <col min="9232" max="9238" width="3.28515625" style="19" customWidth="1"/>
    <col min="9239" max="9239" width="15" style="19" customWidth="1"/>
    <col min="9240" max="9240" width="15.28515625" style="19" customWidth="1"/>
    <col min="9241" max="9241" width="14.42578125" style="19" customWidth="1"/>
    <col min="9242" max="9471" width="8.85546875" style="19"/>
    <col min="9472" max="9482" width="4.140625" style="19" customWidth="1"/>
    <col min="9483" max="9483" width="5" style="19" customWidth="1"/>
    <col min="9484" max="9486" width="4.140625" style="19" customWidth="1"/>
    <col min="9487" max="9487" width="4.5703125" style="19" customWidth="1"/>
    <col min="9488" max="9494" width="3.28515625" style="19" customWidth="1"/>
    <col min="9495" max="9495" width="15" style="19" customWidth="1"/>
    <col min="9496" max="9496" width="15.28515625" style="19" customWidth="1"/>
    <col min="9497" max="9497" width="14.42578125" style="19" customWidth="1"/>
    <col min="9498" max="9727" width="8.85546875" style="19"/>
    <col min="9728" max="9738" width="4.140625" style="19" customWidth="1"/>
    <col min="9739" max="9739" width="5" style="19" customWidth="1"/>
    <col min="9740" max="9742" width="4.140625" style="19" customWidth="1"/>
    <col min="9743" max="9743" width="4.5703125" style="19" customWidth="1"/>
    <col min="9744" max="9750" width="3.28515625" style="19" customWidth="1"/>
    <col min="9751" max="9751" width="15" style="19" customWidth="1"/>
    <col min="9752" max="9752" width="15.28515625" style="19" customWidth="1"/>
    <col min="9753" max="9753" width="14.42578125" style="19" customWidth="1"/>
    <col min="9754" max="9983" width="8.85546875" style="19"/>
    <col min="9984" max="9994" width="4.140625" style="19" customWidth="1"/>
    <col min="9995" max="9995" width="5" style="19" customWidth="1"/>
    <col min="9996" max="9998" width="4.140625" style="19" customWidth="1"/>
    <col min="9999" max="9999" width="4.5703125" style="19" customWidth="1"/>
    <col min="10000" max="10006" width="3.28515625" style="19" customWidth="1"/>
    <col min="10007" max="10007" width="15" style="19" customWidth="1"/>
    <col min="10008" max="10008" width="15.28515625" style="19" customWidth="1"/>
    <col min="10009" max="10009" width="14.42578125" style="19" customWidth="1"/>
    <col min="10010" max="10239" width="8.85546875" style="19"/>
    <col min="10240" max="10250" width="4.140625" style="19" customWidth="1"/>
    <col min="10251" max="10251" width="5" style="19" customWidth="1"/>
    <col min="10252" max="10254" width="4.140625" style="19" customWidth="1"/>
    <col min="10255" max="10255" width="4.5703125" style="19" customWidth="1"/>
    <col min="10256" max="10262" width="3.28515625" style="19" customWidth="1"/>
    <col min="10263" max="10263" width="15" style="19" customWidth="1"/>
    <col min="10264" max="10264" width="15.28515625" style="19" customWidth="1"/>
    <col min="10265" max="10265" width="14.42578125" style="19" customWidth="1"/>
    <col min="10266" max="10495" width="8.85546875" style="19"/>
    <col min="10496" max="10506" width="4.140625" style="19" customWidth="1"/>
    <col min="10507" max="10507" width="5" style="19" customWidth="1"/>
    <col min="10508" max="10510" width="4.140625" style="19" customWidth="1"/>
    <col min="10511" max="10511" width="4.5703125" style="19" customWidth="1"/>
    <col min="10512" max="10518" width="3.28515625" style="19" customWidth="1"/>
    <col min="10519" max="10519" width="15" style="19" customWidth="1"/>
    <col min="10520" max="10520" width="15.28515625" style="19" customWidth="1"/>
    <col min="10521" max="10521" width="14.42578125" style="19" customWidth="1"/>
    <col min="10522" max="10751" width="8.85546875" style="19"/>
    <col min="10752" max="10762" width="4.140625" style="19" customWidth="1"/>
    <col min="10763" max="10763" width="5" style="19" customWidth="1"/>
    <col min="10764" max="10766" width="4.140625" style="19" customWidth="1"/>
    <col min="10767" max="10767" width="4.5703125" style="19" customWidth="1"/>
    <col min="10768" max="10774" width="3.28515625" style="19" customWidth="1"/>
    <col min="10775" max="10775" width="15" style="19" customWidth="1"/>
    <col min="10776" max="10776" width="15.28515625" style="19" customWidth="1"/>
    <col min="10777" max="10777" width="14.42578125" style="19" customWidth="1"/>
    <col min="10778" max="11007" width="8.85546875" style="19"/>
    <col min="11008" max="11018" width="4.140625" style="19" customWidth="1"/>
    <col min="11019" max="11019" width="5" style="19" customWidth="1"/>
    <col min="11020" max="11022" width="4.140625" style="19" customWidth="1"/>
    <col min="11023" max="11023" width="4.5703125" style="19" customWidth="1"/>
    <col min="11024" max="11030" width="3.28515625" style="19" customWidth="1"/>
    <col min="11031" max="11031" width="15" style="19" customWidth="1"/>
    <col min="11032" max="11032" width="15.28515625" style="19" customWidth="1"/>
    <col min="11033" max="11033" width="14.42578125" style="19" customWidth="1"/>
    <col min="11034" max="11263" width="8.85546875" style="19"/>
    <col min="11264" max="11274" width="4.140625" style="19" customWidth="1"/>
    <col min="11275" max="11275" width="5" style="19" customWidth="1"/>
    <col min="11276" max="11278" width="4.140625" style="19" customWidth="1"/>
    <col min="11279" max="11279" width="4.5703125" style="19" customWidth="1"/>
    <col min="11280" max="11286" width="3.28515625" style="19" customWidth="1"/>
    <col min="11287" max="11287" width="15" style="19" customWidth="1"/>
    <col min="11288" max="11288" width="15.28515625" style="19" customWidth="1"/>
    <col min="11289" max="11289" width="14.42578125" style="19" customWidth="1"/>
    <col min="11290" max="11519" width="8.85546875" style="19"/>
    <col min="11520" max="11530" width="4.140625" style="19" customWidth="1"/>
    <col min="11531" max="11531" width="5" style="19" customWidth="1"/>
    <col min="11532" max="11534" width="4.140625" style="19" customWidth="1"/>
    <col min="11535" max="11535" width="4.5703125" style="19" customWidth="1"/>
    <col min="11536" max="11542" width="3.28515625" style="19" customWidth="1"/>
    <col min="11543" max="11543" width="15" style="19" customWidth="1"/>
    <col min="11544" max="11544" width="15.28515625" style="19" customWidth="1"/>
    <col min="11545" max="11545" width="14.42578125" style="19" customWidth="1"/>
    <col min="11546" max="11775" width="8.85546875" style="19"/>
    <col min="11776" max="11786" width="4.140625" style="19" customWidth="1"/>
    <col min="11787" max="11787" width="5" style="19" customWidth="1"/>
    <col min="11788" max="11790" width="4.140625" style="19" customWidth="1"/>
    <col min="11791" max="11791" width="4.5703125" style="19" customWidth="1"/>
    <col min="11792" max="11798" width="3.28515625" style="19" customWidth="1"/>
    <col min="11799" max="11799" width="15" style="19" customWidth="1"/>
    <col min="11800" max="11800" width="15.28515625" style="19" customWidth="1"/>
    <col min="11801" max="11801" width="14.42578125" style="19" customWidth="1"/>
    <col min="11802" max="12031" width="8.85546875" style="19"/>
    <col min="12032" max="12042" width="4.140625" style="19" customWidth="1"/>
    <col min="12043" max="12043" width="5" style="19" customWidth="1"/>
    <col min="12044" max="12046" width="4.140625" style="19" customWidth="1"/>
    <col min="12047" max="12047" width="4.5703125" style="19" customWidth="1"/>
    <col min="12048" max="12054" width="3.28515625" style="19" customWidth="1"/>
    <col min="12055" max="12055" width="15" style="19" customWidth="1"/>
    <col min="12056" max="12056" width="15.28515625" style="19" customWidth="1"/>
    <col min="12057" max="12057" width="14.42578125" style="19" customWidth="1"/>
    <col min="12058" max="12287" width="8.85546875" style="19"/>
    <col min="12288" max="12298" width="4.140625" style="19" customWidth="1"/>
    <col min="12299" max="12299" width="5" style="19" customWidth="1"/>
    <col min="12300" max="12302" width="4.140625" style="19" customWidth="1"/>
    <col min="12303" max="12303" width="4.5703125" style="19" customWidth="1"/>
    <col min="12304" max="12310" width="3.28515625" style="19" customWidth="1"/>
    <col min="12311" max="12311" width="15" style="19" customWidth="1"/>
    <col min="12312" max="12312" width="15.28515625" style="19" customWidth="1"/>
    <col min="12313" max="12313" width="14.42578125" style="19" customWidth="1"/>
    <col min="12314" max="12543" width="8.85546875" style="19"/>
    <col min="12544" max="12554" width="4.140625" style="19" customWidth="1"/>
    <col min="12555" max="12555" width="5" style="19" customWidth="1"/>
    <col min="12556" max="12558" width="4.140625" style="19" customWidth="1"/>
    <col min="12559" max="12559" width="4.5703125" style="19" customWidth="1"/>
    <col min="12560" max="12566" width="3.28515625" style="19" customWidth="1"/>
    <col min="12567" max="12567" width="15" style="19" customWidth="1"/>
    <col min="12568" max="12568" width="15.28515625" style="19" customWidth="1"/>
    <col min="12569" max="12569" width="14.42578125" style="19" customWidth="1"/>
    <col min="12570" max="12799" width="8.85546875" style="19"/>
    <col min="12800" max="12810" width="4.140625" style="19" customWidth="1"/>
    <col min="12811" max="12811" width="5" style="19" customWidth="1"/>
    <col min="12812" max="12814" width="4.140625" style="19" customWidth="1"/>
    <col min="12815" max="12815" width="4.5703125" style="19" customWidth="1"/>
    <col min="12816" max="12822" width="3.28515625" style="19" customWidth="1"/>
    <col min="12823" max="12823" width="15" style="19" customWidth="1"/>
    <col min="12824" max="12824" width="15.28515625" style="19" customWidth="1"/>
    <col min="12825" max="12825" width="14.42578125" style="19" customWidth="1"/>
    <col min="12826" max="13055" width="8.85546875" style="19"/>
    <col min="13056" max="13066" width="4.140625" style="19" customWidth="1"/>
    <col min="13067" max="13067" width="5" style="19" customWidth="1"/>
    <col min="13068" max="13070" width="4.140625" style="19" customWidth="1"/>
    <col min="13071" max="13071" width="4.5703125" style="19" customWidth="1"/>
    <col min="13072" max="13078" width="3.28515625" style="19" customWidth="1"/>
    <col min="13079" max="13079" width="15" style="19" customWidth="1"/>
    <col min="13080" max="13080" width="15.28515625" style="19" customWidth="1"/>
    <col min="13081" max="13081" width="14.42578125" style="19" customWidth="1"/>
    <col min="13082" max="13311" width="8.85546875" style="19"/>
    <col min="13312" max="13322" width="4.140625" style="19" customWidth="1"/>
    <col min="13323" max="13323" width="5" style="19" customWidth="1"/>
    <col min="13324" max="13326" width="4.140625" style="19" customWidth="1"/>
    <col min="13327" max="13327" width="4.5703125" style="19" customWidth="1"/>
    <col min="13328" max="13334" width="3.28515625" style="19" customWidth="1"/>
    <col min="13335" max="13335" width="15" style="19" customWidth="1"/>
    <col min="13336" max="13336" width="15.28515625" style="19" customWidth="1"/>
    <col min="13337" max="13337" width="14.42578125" style="19" customWidth="1"/>
    <col min="13338" max="13567" width="8.85546875" style="19"/>
    <col min="13568" max="13578" width="4.140625" style="19" customWidth="1"/>
    <col min="13579" max="13579" width="5" style="19" customWidth="1"/>
    <col min="13580" max="13582" width="4.140625" style="19" customWidth="1"/>
    <col min="13583" max="13583" width="4.5703125" style="19" customWidth="1"/>
    <col min="13584" max="13590" width="3.28515625" style="19" customWidth="1"/>
    <col min="13591" max="13591" width="15" style="19" customWidth="1"/>
    <col min="13592" max="13592" width="15.28515625" style="19" customWidth="1"/>
    <col min="13593" max="13593" width="14.42578125" style="19" customWidth="1"/>
    <col min="13594" max="13823" width="8.85546875" style="19"/>
    <col min="13824" max="13834" width="4.140625" style="19" customWidth="1"/>
    <col min="13835" max="13835" width="5" style="19" customWidth="1"/>
    <col min="13836" max="13838" width="4.140625" style="19" customWidth="1"/>
    <col min="13839" max="13839" width="4.5703125" style="19" customWidth="1"/>
    <col min="13840" max="13846" width="3.28515625" style="19" customWidth="1"/>
    <col min="13847" max="13847" width="15" style="19" customWidth="1"/>
    <col min="13848" max="13848" width="15.28515625" style="19" customWidth="1"/>
    <col min="13849" max="13849" width="14.42578125" style="19" customWidth="1"/>
    <col min="13850" max="14079" width="8.85546875" style="19"/>
    <col min="14080" max="14090" width="4.140625" style="19" customWidth="1"/>
    <col min="14091" max="14091" width="5" style="19" customWidth="1"/>
    <col min="14092" max="14094" width="4.140625" style="19" customWidth="1"/>
    <col min="14095" max="14095" width="4.5703125" style="19" customWidth="1"/>
    <col min="14096" max="14102" width="3.28515625" style="19" customWidth="1"/>
    <col min="14103" max="14103" width="15" style="19" customWidth="1"/>
    <col min="14104" max="14104" width="15.28515625" style="19" customWidth="1"/>
    <col min="14105" max="14105" width="14.42578125" style="19" customWidth="1"/>
    <col min="14106" max="14335" width="8.85546875" style="19"/>
    <col min="14336" max="14346" width="4.140625" style="19" customWidth="1"/>
    <col min="14347" max="14347" width="5" style="19" customWidth="1"/>
    <col min="14348" max="14350" width="4.140625" style="19" customWidth="1"/>
    <col min="14351" max="14351" width="4.5703125" style="19" customWidth="1"/>
    <col min="14352" max="14358" width="3.28515625" style="19" customWidth="1"/>
    <col min="14359" max="14359" width="15" style="19" customWidth="1"/>
    <col min="14360" max="14360" width="15.28515625" style="19" customWidth="1"/>
    <col min="14361" max="14361" width="14.42578125" style="19" customWidth="1"/>
    <col min="14362" max="14591" width="8.85546875" style="19"/>
    <col min="14592" max="14602" width="4.140625" style="19" customWidth="1"/>
    <col min="14603" max="14603" width="5" style="19" customWidth="1"/>
    <col min="14604" max="14606" width="4.140625" style="19" customWidth="1"/>
    <col min="14607" max="14607" width="4.5703125" style="19" customWidth="1"/>
    <col min="14608" max="14614" width="3.28515625" style="19" customWidth="1"/>
    <col min="14615" max="14615" width="15" style="19" customWidth="1"/>
    <col min="14616" max="14616" width="15.28515625" style="19" customWidth="1"/>
    <col min="14617" max="14617" width="14.42578125" style="19" customWidth="1"/>
    <col min="14618" max="14847" width="8.85546875" style="19"/>
    <col min="14848" max="14858" width="4.140625" style="19" customWidth="1"/>
    <col min="14859" max="14859" width="5" style="19" customWidth="1"/>
    <col min="14860" max="14862" width="4.140625" style="19" customWidth="1"/>
    <col min="14863" max="14863" width="4.5703125" style="19" customWidth="1"/>
    <col min="14864" max="14870" width="3.28515625" style="19" customWidth="1"/>
    <col min="14871" max="14871" width="15" style="19" customWidth="1"/>
    <col min="14872" max="14872" width="15.28515625" style="19" customWidth="1"/>
    <col min="14873" max="14873" width="14.42578125" style="19" customWidth="1"/>
    <col min="14874" max="15103" width="8.85546875" style="19"/>
    <col min="15104" max="15114" width="4.140625" style="19" customWidth="1"/>
    <col min="15115" max="15115" width="5" style="19" customWidth="1"/>
    <col min="15116" max="15118" width="4.140625" style="19" customWidth="1"/>
    <col min="15119" max="15119" width="4.5703125" style="19" customWidth="1"/>
    <col min="15120" max="15126" width="3.28515625" style="19" customWidth="1"/>
    <col min="15127" max="15127" width="15" style="19" customWidth="1"/>
    <col min="15128" max="15128" width="15.28515625" style="19" customWidth="1"/>
    <col min="15129" max="15129" width="14.42578125" style="19" customWidth="1"/>
    <col min="15130" max="15359" width="8.85546875" style="19"/>
    <col min="15360" max="15370" width="4.140625" style="19" customWidth="1"/>
    <col min="15371" max="15371" width="5" style="19" customWidth="1"/>
    <col min="15372" max="15374" width="4.140625" style="19" customWidth="1"/>
    <col min="15375" max="15375" width="4.5703125" style="19" customWidth="1"/>
    <col min="15376" max="15382" width="3.28515625" style="19" customWidth="1"/>
    <col min="15383" max="15383" width="15" style="19" customWidth="1"/>
    <col min="15384" max="15384" width="15.28515625" style="19" customWidth="1"/>
    <col min="15385" max="15385" width="14.42578125" style="19" customWidth="1"/>
    <col min="15386" max="15615" width="8.85546875" style="19"/>
    <col min="15616" max="15626" width="4.140625" style="19" customWidth="1"/>
    <col min="15627" max="15627" width="5" style="19" customWidth="1"/>
    <col min="15628" max="15630" width="4.140625" style="19" customWidth="1"/>
    <col min="15631" max="15631" width="4.5703125" style="19" customWidth="1"/>
    <col min="15632" max="15638" width="3.28515625" style="19" customWidth="1"/>
    <col min="15639" max="15639" width="15" style="19" customWidth="1"/>
    <col min="15640" max="15640" width="15.28515625" style="19" customWidth="1"/>
    <col min="15641" max="15641" width="14.42578125" style="19" customWidth="1"/>
    <col min="15642" max="15871" width="8.85546875" style="19"/>
    <col min="15872" max="15882" width="4.140625" style="19" customWidth="1"/>
    <col min="15883" max="15883" width="5" style="19" customWidth="1"/>
    <col min="15884" max="15886" width="4.140625" style="19" customWidth="1"/>
    <col min="15887" max="15887" width="4.5703125" style="19" customWidth="1"/>
    <col min="15888" max="15894" width="3.28515625" style="19" customWidth="1"/>
    <col min="15895" max="15895" width="15" style="19" customWidth="1"/>
    <col min="15896" max="15896" width="15.28515625" style="19" customWidth="1"/>
    <col min="15897" max="15897" width="14.42578125" style="19" customWidth="1"/>
    <col min="15898" max="16127" width="8.85546875" style="19"/>
    <col min="16128" max="16138" width="4.140625" style="19" customWidth="1"/>
    <col min="16139" max="16139" width="5" style="19" customWidth="1"/>
    <col min="16140" max="16142" width="4.140625" style="19" customWidth="1"/>
    <col min="16143" max="16143" width="4.5703125" style="19" customWidth="1"/>
    <col min="16144" max="16150" width="3.28515625" style="19" customWidth="1"/>
    <col min="16151" max="16151" width="15" style="19" customWidth="1"/>
    <col min="16152" max="16152" width="15.28515625" style="19" customWidth="1"/>
    <col min="16153" max="16153" width="14.42578125" style="19" customWidth="1"/>
    <col min="16154" max="16384" width="8.85546875" style="19"/>
  </cols>
  <sheetData>
    <row r="1" spans="1:7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7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7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7" ht="14.25">
      <c r="A4" s="43"/>
      <c r="B4" s="44"/>
      <c r="C4" s="44"/>
      <c r="D4" s="44"/>
      <c r="E4" s="37"/>
      <c r="F4" s="37"/>
    </row>
    <row r="5" spans="1:7" ht="15.75">
      <c r="A5" s="1167" t="s">
        <v>97</v>
      </c>
      <c r="B5" s="1167"/>
      <c r="C5" s="1167"/>
      <c r="D5" s="1167"/>
      <c r="E5" s="1167"/>
      <c r="F5" s="1167"/>
      <c r="G5" s="1167"/>
    </row>
    <row r="6" spans="1:7">
      <c r="A6" s="1126" t="s">
        <v>919</v>
      </c>
      <c r="B6" s="1126"/>
      <c r="C6" s="1126"/>
      <c r="D6" s="1126"/>
      <c r="E6" s="1126"/>
      <c r="F6" s="1126"/>
      <c r="G6" s="1126"/>
    </row>
    <row r="7" spans="1:7" ht="11.45" customHeight="1" thickBot="1">
      <c r="A7" s="1185"/>
      <c r="B7" s="1185"/>
      <c r="C7" s="1185"/>
      <c r="D7" s="1185"/>
      <c r="E7" s="1185"/>
      <c r="F7" s="1185"/>
      <c r="G7" s="1185"/>
    </row>
    <row r="8" spans="1:7" ht="63" customHeight="1" thickBot="1">
      <c r="A8" s="252" t="s">
        <v>164</v>
      </c>
      <c r="B8" s="523" t="s">
        <v>108</v>
      </c>
      <c r="C8" s="523" t="s">
        <v>275</v>
      </c>
      <c r="D8" s="523" t="s">
        <v>334</v>
      </c>
      <c r="E8" s="523" t="s">
        <v>335</v>
      </c>
      <c r="F8" s="523" t="s">
        <v>336</v>
      </c>
      <c r="G8" s="523" t="s">
        <v>279</v>
      </c>
    </row>
    <row r="9" spans="1:7" ht="12.75" customHeight="1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9">
        <v>7</v>
      </c>
    </row>
    <row r="10" spans="1:7" ht="21.75" customHeight="1">
      <c r="A10" s="53"/>
      <c r="B10" s="53"/>
      <c r="C10" s="24"/>
      <c r="D10" s="115"/>
      <c r="E10" s="251"/>
      <c r="F10" s="186"/>
      <c r="G10" s="219"/>
    </row>
    <row r="11" spans="1:7" ht="12.75" customHeight="1">
      <c r="A11" s="53"/>
      <c r="B11" s="53"/>
      <c r="C11" s="24"/>
      <c r="D11" s="115"/>
      <c r="E11" s="122"/>
      <c r="F11" s="186"/>
      <c r="G11" s="219"/>
    </row>
    <row r="12" spans="1:7">
      <c r="A12" s="53"/>
      <c r="B12" s="53"/>
      <c r="C12" s="24"/>
      <c r="D12" s="115"/>
      <c r="E12" s="122"/>
      <c r="F12" s="186"/>
      <c r="G12" s="219"/>
    </row>
    <row r="13" spans="1:7">
      <c r="A13" s="53"/>
      <c r="B13" s="53"/>
      <c r="C13" s="24"/>
      <c r="D13" s="115"/>
      <c r="E13" s="122"/>
      <c r="F13" s="186"/>
      <c r="G13" s="219"/>
    </row>
    <row r="14" spans="1:7" ht="13.5" thickBot="1">
      <c r="A14" s="136"/>
      <c r="B14" s="136"/>
      <c r="C14" s="254"/>
      <c r="D14" s="255"/>
      <c r="E14" s="256"/>
      <c r="F14" s="257"/>
      <c r="G14" s="258"/>
    </row>
    <row r="15" spans="1:7" ht="47.25" customHeight="1" thickBot="1">
      <c r="A15" s="54"/>
      <c r="B15" s="1190" t="s">
        <v>920</v>
      </c>
      <c r="C15" s="1191"/>
      <c r="D15" s="1191"/>
      <c r="E15" s="1192"/>
      <c r="F15" s="763">
        <f>SUM(F10:F14)</f>
        <v>0</v>
      </c>
      <c r="G15" s="23"/>
    </row>
    <row r="16" spans="1:7" ht="45" customHeight="1">
      <c r="F16" s="642" t="s">
        <v>732</v>
      </c>
    </row>
    <row r="17" spans="2:4" ht="25.5" customHeight="1">
      <c r="B17" s="64" t="s">
        <v>102</v>
      </c>
      <c r="C17" s="25"/>
      <c r="D17" s="25"/>
    </row>
    <row r="18" spans="2:4">
      <c r="C18" s="21" t="s">
        <v>103</v>
      </c>
      <c r="D18" s="21" t="s">
        <v>156</v>
      </c>
    </row>
  </sheetData>
  <mergeCells count="7">
    <mergeCell ref="B15:E15"/>
    <mergeCell ref="D1:F1"/>
    <mergeCell ref="B2:C2"/>
    <mergeCell ref="E2:F2"/>
    <mergeCell ref="A5:G5"/>
    <mergeCell ref="A6:G6"/>
    <mergeCell ref="A7:G7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25" sqref="H25"/>
    </sheetView>
  </sheetViews>
  <sheetFormatPr defaultRowHeight="12.75"/>
  <cols>
    <col min="1" max="1" width="5.5703125" style="19" customWidth="1"/>
    <col min="2" max="2" width="40.42578125" style="19" customWidth="1"/>
    <col min="3" max="3" width="14.140625" style="21" customWidth="1"/>
    <col min="4" max="4" width="26.140625" style="21" customWidth="1"/>
    <col min="5" max="7" width="4.140625" style="19" customWidth="1"/>
    <col min="8" max="8" width="5" style="19" customWidth="1"/>
    <col min="9" max="11" width="4.140625" style="19" customWidth="1"/>
    <col min="12" max="12" width="4.5703125" style="19" customWidth="1"/>
    <col min="13" max="19" width="3.28515625" style="19" customWidth="1"/>
    <col min="20" max="20" width="15" style="19" customWidth="1"/>
    <col min="21" max="21" width="15.28515625" style="19" customWidth="1"/>
    <col min="22" max="22" width="14.42578125" style="19" customWidth="1"/>
    <col min="23" max="252" width="8.85546875" style="19"/>
    <col min="253" max="263" width="4.140625" style="19" customWidth="1"/>
    <col min="264" max="264" width="5" style="19" customWidth="1"/>
    <col min="265" max="267" width="4.140625" style="19" customWidth="1"/>
    <col min="268" max="268" width="4.5703125" style="19" customWidth="1"/>
    <col min="269" max="275" width="3.28515625" style="19" customWidth="1"/>
    <col min="276" max="276" width="15" style="19" customWidth="1"/>
    <col min="277" max="277" width="15.28515625" style="19" customWidth="1"/>
    <col min="278" max="278" width="14.42578125" style="19" customWidth="1"/>
    <col min="279" max="508" width="8.85546875" style="19"/>
    <col min="509" max="519" width="4.140625" style="19" customWidth="1"/>
    <col min="520" max="520" width="5" style="19" customWidth="1"/>
    <col min="521" max="523" width="4.140625" style="19" customWidth="1"/>
    <col min="524" max="524" width="4.5703125" style="19" customWidth="1"/>
    <col min="525" max="531" width="3.28515625" style="19" customWidth="1"/>
    <col min="532" max="532" width="15" style="19" customWidth="1"/>
    <col min="533" max="533" width="15.28515625" style="19" customWidth="1"/>
    <col min="534" max="534" width="14.42578125" style="19" customWidth="1"/>
    <col min="535" max="764" width="8.85546875" style="19"/>
    <col min="765" max="775" width="4.140625" style="19" customWidth="1"/>
    <col min="776" max="776" width="5" style="19" customWidth="1"/>
    <col min="777" max="779" width="4.140625" style="19" customWidth="1"/>
    <col min="780" max="780" width="4.5703125" style="19" customWidth="1"/>
    <col min="781" max="787" width="3.28515625" style="19" customWidth="1"/>
    <col min="788" max="788" width="15" style="19" customWidth="1"/>
    <col min="789" max="789" width="15.28515625" style="19" customWidth="1"/>
    <col min="790" max="790" width="14.42578125" style="19" customWidth="1"/>
    <col min="791" max="1020" width="8.85546875" style="19"/>
    <col min="1021" max="1031" width="4.140625" style="19" customWidth="1"/>
    <col min="1032" max="1032" width="5" style="19" customWidth="1"/>
    <col min="1033" max="1035" width="4.140625" style="19" customWidth="1"/>
    <col min="1036" max="1036" width="4.5703125" style="19" customWidth="1"/>
    <col min="1037" max="1043" width="3.28515625" style="19" customWidth="1"/>
    <col min="1044" max="1044" width="15" style="19" customWidth="1"/>
    <col min="1045" max="1045" width="15.28515625" style="19" customWidth="1"/>
    <col min="1046" max="1046" width="14.42578125" style="19" customWidth="1"/>
    <col min="1047" max="1276" width="8.85546875" style="19"/>
    <col min="1277" max="1287" width="4.140625" style="19" customWidth="1"/>
    <col min="1288" max="1288" width="5" style="19" customWidth="1"/>
    <col min="1289" max="1291" width="4.140625" style="19" customWidth="1"/>
    <col min="1292" max="1292" width="4.5703125" style="19" customWidth="1"/>
    <col min="1293" max="1299" width="3.28515625" style="19" customWidth="1"/>
    <col min="1300" max="1300" width="15" style="19" customWidth="1"/>
    <col min="1301" max="1301" width="15.28515625" style="19" customWidth="1"/>
    <col min="1302" max="1302" width="14.42578125" style="19" customWidth="1"/>
    <col min="1303" max="1532" width="8.85546875" style="19"/>
    <col min="1533" max="1543" width="4.140625" style="19" customWidth="1"/>
    <col min="1544" max="1544" width="5" style="19" customWidth="1"/>
    <col min="1545" max="1547" width="4.140625" style="19" customWidth="1"/>
    <col min="1548" max="1548" width="4.5703125" style="19" customWidth="1"/>
    <col min="1549" max="1555" width="3.28515625" style="19" customWidth="1"/>
    <col min="1556" max="1556" width="15" style="19" customWidth="1"/>
    <col min="1557" max="1557" width="15.28515625" style="19" customWidth="1"/>
    <col min="1558" max="1558" width="14.42578125" style="19" customWidth="1"/>
    <col min="1559" max="1788" width="8.85546875" style="19"/>
    <col min="1789" max="1799" width="4.140625" style="19" customWidth="1"/>
    <col min="1800" max="1800" width="5" style="19" customWidth="1"/>
    <col min="1801" max="1803" width="4.140625" style="19" customWidth="1"/>
    <col min="1804" max="1804" width="4.5703125" style="19" customWidth="1"/>
    <col min="1805" max="1811" width="3.28515625" style="19" customWidth="1"/>
    <col min="1812" max="1812" width="15" style="19" customWidth="1"/>
    <col min="1813" max="1813" width="15.28515625" style="19" customWidth="1"/>
    <col min="1814" max="1814" width="14.42578125" style="19" customWidth="1"/>
    <col min="1815" max="2044" width="8.85546875" style="19"/>
    <col min="2045" max="2055" width="4.140625" style="19" customWidth="1"/>
    <col min="2056" max="2056" width="5" style="19" customWidth="1"/>
    <col min="2057" max="2059" width="4.140625" style="19" customWidth="1"/>
    <col min="2060" max="2060" width="4.5703125" style="19" customWidth="1"/>
    <col min="2061" max="2067" width="3.28515625" style="19" customWidth="1"/>
    <col min="2068" max="2068" width="15" style="19" customWidth="1"/>
    <col min="2069" max="2069" width="15.28515625" style="19" customWidth="1"/>
    <col min="2070" max="2070" width="14.42578125" style="19" customWidth="1"/>
    <col min="2071" max="2300" width="8.85546875" style="19"/>
    <col min="2301" max="2311" width="4.140625" style="19" customWidth="1"/>
    <col min="2312" max="2312" width="5" style="19" customWidth="1"/>
    <col min="2313" max="2315" width="4.140625" style="19" customWidth="1"/>
    <col min="2316" max="2316" width="4.5703125" style="19" customWidth="1"/>
    <col min="2317" max="2323" width="3.28515625" style="19" customWidth="1"/>
    <col min="2324" max="2324" width="15" style="19" customWidth="1"/>
    <col min="2325" max="2325" width="15.28515625" style="19" customWidth="1"/>
    <col min="2326" max="2326" width="14.42578125" style="19" customWidth="1"/>
    <col min="2327" max="2556" width="8.85546875" style="19"/>
    <col min="2557" max="2567" width="4.140625" style="19" customWidth="1"/>
    <col min="2568" max="2568" width="5" style="19" customWidth="1"/>
    <col min="2569" max="2571" width="4.140625" style="19" customWidth="1"/>
    <col min="2572" max="2572" width="4.5703125" style="19" customWidth="1"/>
    <col min="2573" max="2579" width="3.28515625" style="19" customWidth="1"/>
    <col min="2580" max="2580" width="15" style="19" customWidth="1"/>
    <col min="2581" max="2581" width="15.28515625" style="19" customWidth="1"/>
    <col min="2582" max="2582" width="14.42578125" style="19" customWidth="1"/>
    <col min="2583" max="2812" width="8.85546875" style="19"/>
    <col min="2813" max="2823" width="4.140625" style="19" customWidth="1"/>
    <col min="2824" max="2824" width="5" style="19" customWidth="1"/>
    <col min="2825" max="2827" width="4.140625" style="19" customWidth="1"/>
    <col min="2828" max="2828" width="4.5703125" style="19" customWidth="1"/>
    <col min="2829" max="2835" width="3.28515625" style="19" customWidth="1"/>
    <col min="2836" max="2836" width="15" style="19" customWidth="1"/>
    <col min="2837" max="2837" width="15.28515625" style="19" customWidth="1"/>
    <col min="2838" max="2838" width="14.42578125" style="19" customWidth="1"/>
    <col min="2839" max="3068" width="8.85546875" style="19"/>
    <col min="3069" max="3079" width="4.140625" style="19" customWidth="1"/>
    <col min="3080" max="3080" width="5" style="19" customWidth="1"/>
    <col min="3081" max="3083" width="4.140625" style="19" customWidth="1"/>
    <col min="3084" max="3084" width="4.5703125" style="19" customWidth="1"/>
    <col min="3085" max="3091" width="3.28515625" style="19" customWidth="1"/>
    <col min="3092" max="3092" width="15" style="19" customWidth="1"/>
    <col min="3093" max="3093" width="15.28515625" style="19" customWidth="1"/>
    <col min="3094" max="3094" width="14.42578125" style="19" customWidth="1"/>
    <col min="3095" max="3324" width="8.85546875" style="19"/>
    <col min="3325" max="3335" width="4.140625" style="19" customWidth="1"/>
    <col min="3336" max="3336" width="5" style="19" customWidth="1"/>
    <col min="3337" max="3339" width="4.140625" style="19" customWidth="1"/>
    <col min="3340" max="3340" width="4.5703125" style="19" customWidth="1"/>
    <col min="3341" max="3347" width="3.28515625" style="19" customWidth="1"/>
    <col min="3348" max="3348" width="15" style="19" customWidth="1"/>
    <col min="3349" max="3349" width="15.28515625" style="19" customWidth="1"/>
    <col min="3350" max="3350" width="14.42578125" style="19" customWidth="1"/>
    <col min="3351" max="3580" width="8.85546875" style="19"/>
    <col min="3581" max="3591" width="4.140625" style="19" customWidth="1"/>
    <col min="3592" max="3592" width="5" style="19" customWidth="1"/>
    <col min="3593" max="3595" width="4.140625" style="19" customWidth="1"/>
    <col min="3596" max="3596" width="4.5703125" style="19" customWidth="1"/>
    <col min="3597" max="3603" width="3.28515625" style="19" customWidth="1"/>
    <col min="3604" max="3604" width="15" style="19" customWidth="1"/>
    <col min="3605" max="3605" width="15.28515625" style="19" customWidth="1"/>
    <col min="3606" max="3606" width="14.42578125" style="19" customWidth="1"/>
    <col min="3607" max="3836" width="8.85546875" style="19"/>
    <col min="3837" max="3847" width="4.140625" style="19" customWidth="1"/>
    <col min="3848" max="3848" width="5" style="19" customWidth="1"/>
    <col min="3849" max="3851" width="4.140625" style="19" customWidth="1"/>
    <col min="3852" max="3852" width="4.5703125" style="19" customWidth="1"/>
    <col min="3853" max="3859" width="3.28515625" style="19" customWidth="1"/>
    <col min="3860" max="3860" width="15" style="19" customWidth="1"/>
    <col min="3861" max="3861" width="15.28515625" style="19" customWidth="1"/>
    <col min="3862" max="3862" width="14.42578125" style="19" customWidth="1"/>
    <col min="3863" max="4092" width="8.85546875" style="19"/>
    <col min="4093" max="4103" width="4.140625" style="19" customWidth="1"/>
    <col min="4104" max="4104" width="5" style="19" customWidth="1"/>
    <col min="4105" max="4107" width="4.140625" style="19" customWidth="1"/>
    <col min="4108" max="4108" width="4.5703125" style="19" customWidth="1"/>
    <col min="4109" max="4115" width="3.28515625" style="19" customWidth="1"/>
    <col min="4116" max="4116" width="15" style="19" customWidth="1"/>
    <col min="4117" max="4117" width="15.28515625" style="19" customWidth="1"/>
    <col min="4118" max="4118" width="14.42578125" style="19" customWidth="1"/>
    <col min="4119" max="4348" width="8.85546875" style="19"/>
    <col min="4349" max="4359" width="4.140625" style="19" customWidth="1"/>
    <col min="4360" max="4360" width="5" style="19" customWidth="1"/>
    <col min="4361" max="4363" width="4.140625" style="19" customWidth="1"/>
    <col min="4364" max="4364" width="4.5703125" style="19" customWidth="1"/>
    <col min="4365" max="4371" width="3.28515625" style="19" customWidth="1"/>
    <col min="4372" max="4372" width="15" style="19" customWidth="1"/>
    <col min="4373" max="4373" width="15.28515625" style="19" customWidth="1"/>
    <col min="4374" max="4374" width="14.42578125" style="19" customWidth="1"/>
    <col min="4375" max="4604" width="8.85546875" style="19"/>
    <col min="4605" max="4615" width="4.140625" style="19" customWidth="1"/>
    <col min="4616" max="4616" width="5" style="19" customWidth="1"/>
    <col min="4617" max="4619" width="4.140625" style="19" customWidth="1"/>
    <col min="4620" max="4620" width="4.5703125" style="19" customWidth="1"/>
    <col min="4621" max="4627" width="3.28515625" style="19" customWidth="1"/>
    <col min="4628" max="4628" width="15" style="19" customWidth="1"/>
    <col min="4629" max="4629" width="15.28515625" style="19" customWidth="1"/>
    <col min="4630" max="4630" width="14.42578125" style="19" customWidth="1"/>
    <col min="4631" max="4860" width="8.85546875" style="19"/>
    <col min="4861" max="4871" width="4.140625" style="19" customWidth="1"/>
    <col min="4872" max="4872" width="5" style="19" customWidth="1"/>
    <col min="4873" max="4875" width="4.140625" style="19" customWidth="1"/>
    <col min="4876" max="4876" width="4.5703125" style="19" customWidth="1"/>
    <col min="4877" max="4883" width="3.28515625" style="19" customWidth="1"/>
    <col min="4884" max="4884" width="15" style="19" customWidth="1"/>
    <col min="4885" max="4885" width="15.28515625" style="19" customWidth="1"/>
    <col min="4886" max="4886" width="14.42578125" style="19" customWidth="1"/>
    <col min="4887" max="5116" width="8.85546875" style="19"/>
    <col min="5117" max="5127" width="4.140625" style="19" customWidth="1"/>
    <col min="5128" max="5128" width="5" style="19" customWidth="1"/>
    <col min="5129" max="5131" width="4.140625" style="19" customWidth="1"/>
    <col min="5132" max="5132" width="4.5703125" style="19" customWidth="1"/>
    <col min="5133" max="5139" width="3.28515625" style="19" customWidth="1"/>
    <col min="5140" max="5140" width="15" style="19" customWidth="1"/>
    <col min="5141" max="5141" width="15.28515625" style="19" customWidth="1"/>
    <col min="5142" max="5142" width="14.42578125" style="19" customWidth="1"/>
    <col min="5143" max="5372" width="8.85546875" style="19"/>
    <col min="5373" max="5383" width="4.140625" style="19" customWidth="1"/>
    <col min="5384" max="5384" width="5" style="19" customWidth="1"/>
    <col min="5385" max="5387" width="4.140625" style="19" customWidth="1"/>
    <col min="5388" max="5388" width="4.5703125" style="19" customWidth="1"/>
    <col min="5389" max="5395" width="3.28515625" style="19" customWidth="1"/>
    <col min="5396" max="5396" width="15" style="19" customWidth="1"/>
    <col min="5397" max="5397" width="15.28515625" style="19" customWidth="1"/>
    <col min="5398" max="5398" width="14.42578125" style="19" customWidth="1"/>
    <col min="5399" max="5628" width="8.85546875" style="19"/>
    <col min="5629" max="5639" width="4.140625" style="19" customWidth="1"/>
    <col min="5640" max="5640" width="5" style="19" customWidth="1"/>
    <col min="5641" max="5643" width="4.140625" style="19" customWidth="1"/>
    <col min="5644" max="5644" width="4.5703125" style="19" customWidth="1"/>
    <col min="5645" max="5651" width="3.28515625" style="19" customWidth="1"/>
    <col min="5652" max="5652" width="15" style="19" customWidth="1"/>
    <col min="5653" max="5653" width="15.28515625" style="19" customWidth="1"/>
    <col min="5654" max="5654" width="14.42578125" style="19" customWidth="1"/>
    <col min="5655" max="5884" width="8.85546875" style="19"/>
    <col min="5885" max="5895" width="4.140625" style="19" customWidth="1"/>
    <col min="5896" max="5896" width="5" style="19" customWidth="1"/>
    <col min="5897" max="5899" width="4.140625" style="19" customWidth="1"/>
    <col min="5900" max="5900" width="4.5703125" style="19" customWidth="1"/>
    <col min="5901" max="5907" width="3.28515625" style="19" customWidth="1"/>
    <col min="5908" max="5908" width="15" style="19" customWidth="1"/>
    <col min="5909" max="5909" width="15.28515625" style="19" customWidth="1"/>
    <col min="5910" max="5910" width="14.42578125" style="19" customWidth="1"/>
    <col min="5911" max="6140" width="8.85546875" style="19"/>
    <col min="6141" max="6151" width="4.140625" style="19" customWidth="1"/>
    <col min="6152" max="6152" width="5" style="19" customWidth="1"/>
    <col min="6153" max="6155" width="4.140625" style="19" customWidth="1"/>
    <col min="6156" max="6156" width="4.5703125" style="19" customWidth="1"/>
    <col min="6157" max="6163" width="3.28515625" style="19" customWidth="1"/>
    <col min="6164" max="6164" width="15" style="19" customWidth="1"/>
    <col min="6165" max="6165" width="15.28515625" style="19" customWidth="1"/>
    <col min="6166" max="6166" width="14.42578125" style="19" customWidth="1"/>
    <col min="6167" max="6396" width="8.85546875" style="19"/>
    <col min="6397" max="6407" width="4.140625" style="19" customWidth="1"/>
    <col min="6408" max="6408" width="5" style="19" customWidth="1"/>
    <col min="6409" max="6411" width="4.140625" style="19" customWidth="1"/>
    <col min="6412" max="6412" width="4.5703125" style="19" customWidth="1"/>
    <col min="6413" max="6419" width="3.28515625" style="19" customWidth="1"/>
    <col min="6420" max="6420" width="15" style="19" customWidth="1"/>
    <col min="6421" max="6421" width="15.28515625" style="19" customWidth="1"/>
    <col min="6422" max="6422" width="14.42578125" style="19" customWidth="1"/>
    <col min="6423" max="6652" width="8.85546875" style="19"/>
    <col min="6653" max="6663" width="4.140625" style="19" customWidth="1"/>
    <col min="6664" max="6664" width="5" style="19" customWidth="1"/>
    <col min="6665" max="6667" width="4.140625" style="19" customWidth="1"/>
    <col min="6668" max="6668" width="4.5703125" style="19" customWidth="1"/>
    <col min="6669" max="6675" width="3.28515625" style="19" customWidth="1"/>
    <col min="6676" max="6676" width="15" style="19" customWidth="1"/>
    <col min="6677" max="6677" width="15.28515625" style="19" customWidth="1"/>
    <col min="6678" max="6678" width="14.42578125" style="19" customWidth="1"/>
    <col min="6679" max="6908" width="8.85546875" style="19"/>
    <col min="6909" max="6919" width="4.140625" style="19" customWidth="1"/>
    <col min="6920" max="6920" width="5" style="19" customWidth="1"/>
    <col min="6921" max="6923" width="4.140625" style="19" customWidth="1"/>
    <col min="6924" max="6924" width="4.5703125" style="19" customWidth="1"/>
    <col min="6925" max="6931" width="3.28515625" style="19" customWidth="1"/>
    <col min="6932" max="6932" width="15" style="19" customWidth="1"/>
    <col min="6933" max="6933" width="15.28515625" style="19" customWidth="1"/>
    <col min="6934" max="6934" width="14.42578125" style="19" customWidth="1"/>
    <col min="6935" max="7164" width="8.85546875" style="19"/>
    <col min="7165" max="7175" width="4.140625" style="19" customWidth="1"/>
    <col min="7176" max="7176" width="5" style="19" customWidth="1"/>
    <col min="7177" max="7179" width="4.140625" style="19" customWidth="1"/>
    <col min="7180" max="7180" width="4.5703125" style="19" customWidth="1"/>
    <col min="7181" max="7187" width="3.28515625" style="19" customWidth="1"/>
    <col min="7188" max="7188" width="15" style="19" customWidth="1"/>
    <col min="7189" max="7189" width="15.28515625" style="19" customWidth="1"/>
    <col min="7190" max="7190" width="14.42578125" style="19" customWidth="1"/>
    <col min="7191" max="7420" width="8.85546875" style="19"/>
    <col min="7421" max="7431" width="4.140625" style="19" customWidth="1"/>
    <col min="7432" max="7432" width="5" style="19" customWidth="1"/>
    <col min="7433" max="7435" width="4.140625" style="19" customWidth="1"/>
    <col min="7436" max="7436" width="4.5703125" style="19" customWidth="1"/>
    <col min="7437" max="7443" width="3.28515625" style="19" customWidth="1"/>
    <col min="7444" max="7444" width="15" style="19" customWidth="1"/>
    <col min="7445" max="7445" width="15.28515625" style="19" customWidth="1"/>
    <col min="7446" max="7446" width="14.42578125" style="19" customWidth="1"/>
    <col min="7447" max="7676" width="8.85546875" style="19"/>
    <col min="7677" max="7687" width="4.140625" style="19" customWidth="1"/>
    <col min="7688" max="7688" width="5" style="19" customWidth="1"/>
    <col min="7689" max="7691" width="4.140625" style="19" customWidth="1"/>
    <col min="7692" max="7692" width="4.5703125" style="19" customWidth="1"/>
    <col min="7693" max="7699" width="3.28515625" style="19" customWidth="1"/>
    <col min="7700" max="7700" width="15" style="19" customWidth="1"/>
    <col min="7701" max="7701" width="15.28515625" style="19" customWidth="1"/>
    <col min="7702" max="7702" width="14.42578125" style="19" customWidth="1"/>
    <col min="7703" max="7932" width="8.85546875" style="19"/>
    <col min="7933" max="7943" width="4.140625" style="19" customWidth="1"/>
    <col min="7944" max="7944" width="5" style="19" customWidth="1"/>
    <col min="7945" max="7947" width="4.140625" style="19" customWidth="1"/>
    <col min="7948" max="7948" width="4.5703125" style="19" customWidth="1"/>
    <col min="7949" max="7955" width="3.28515625" style="19" customWidth="1"/>
    <col min="7956" max="7956" width="15" style="19" customWidth="1"/>
    <col min="7957" max="7957" width="15.28515625" style="19" customWidth="1"/>
    <col min="7958" max="7958" width="14.42578125" style="19" customWidth="1"/>
    <col min="7959" max="8188" width="8.85546875" style="19"/>
    <col min="8189" max="8199" width="4.140625" style="19" customWidth="1"/>
    <col min="8200" max="8200" width="5" style="19" customWidth="1"/>
    <col min="8201" max="8203" width="4.140625" style="19" customWidth="1"/>
    <col min="8204" max="8204" width="4.5703125" style="19" customWidth="1"/>
    <col min="8205" max="8211" width="3.28515625" style="19" customWidth="1"/>
    <col min="8212" max="8212" width="15" style="19" customWidth="1"/>
    <col min="8213" max="8213" width="15.28515625" style="19" customWidth="1"/>
    <col min="8214" max="8214" width="14.42578125" style="19" customWidth="1"/>
    <col min="8215" max="8444" width="8.85546875" style="19"/>
    <col min="8445" max="8455" width="4.140625" style="19" customWidth="1"/>
    <col min="8456" max="8456" width="5" style="19" customWidth="1"/>
    <col min="8457" max="8459" width="4.140625" style="19" customWidth="1"/>
    <col min="8460" max="8460" width="4.5703125" style="19" customWidth="1"/>
    <col min="8461" max="8467" width="3.28515625" style="19" customWidth="1"/>
    <col min="8468" max="8468" width="15" style="19" customWidth="1"/>
    <col min="8469" max="8469" width="15.28515625" style="19" customWidth="1"/>
    <col min="8470" max="8470" width="14.42578125" style="19" customWidth="1"/>
    <col min="8471" max="8700" width="8.85546875" style="19"/>
    <col min="8701" max="8711" width="4.140625" style="19" customWidth="1"/>
    <col min="8712" max="8712" width="5" style="19" customWidth="1"/>
    <col min="8713" max="8715" width="4.140625" style="19" customWidth="1"/>
    <col min="8716" max="8716" width="4.5703125" style="19" customWidth="1"/>
    <col min="8717" max="8723" width="3.28515625" style="19" customWidth="1"/>
    <col min="8724" max="8724" width="15" style="19" customWidth="1"/>
    <col min="8725" max="8725" width="15.28515625" style="19" customWidth="1"/>
    <col min="8726" max="8726" width="14.42578125" style="19" customWidth="1"/>
    <col min="8727" max="8956" width="8.85546875" style="19"/>
    <col min="8957" max="8967" width="4.140625" style="19" customWidth="1"/>
    <col min="8968" max="8968" width="5" style="19" customWidth="1"/>
    <col min="8969" max="8971" width="4.140625" style="19" customWidth="1"/>
    <col min="8972" max="8972" width="4.5703125" style="19" customWidth="1"/>
    <col min="8973" max="8979" width="3.28515625" style="19" customWidth="1"/>
    <col min="8980" max="8980" width="15" style="19" customWidth="1"/>
    <col min="8981" max="8981" width="15.28515625" style="19" customWidth="1"/>
    <col min="8982" max="8982" width="14.42578125" style="19" customWidth="1"/>
    <col min="8983" max="9212" width="8.85546875" style="19"/>
    <col min="9213" max="9223" width="4.140625" style="19" customWidth="1"/>
    <col min="9224" max="9224" width="5" style="19" customWidth="1"/>
    <col min="9225" max="9227" width="4.140625" style="19" customWidth="1"/>
    <col min="9228" max="9228" width="4.5703125" style="19" customWidth="1"/>
    <col min="9229" max="9235" width="3.28515625" style="19" customWidth="1"/>
    <col min="9236" max="9236" width="15" style="19" customWidth="1"/>
    <col min="9237" max="9237" width="15.28515625" style="19" customWidth="1"/>
    <col min="9238" max="9238" width="14.42578125" style="19" customWidth="1"/>
    <col min="9239" max="9468" width="8.85546875" style="19"/>
    <col min="9469" max="9479" width="4.140625" style="19" customWidth="1"/>
    <col min="9480" max="9480" width="5" style="19" customWidth="1"/>
    <col min="9481" max="9483" width="4.140625" style="19" customWidth="1"/>
    <col min="9484" max="9484" width="4.5703125" style="19" customWidth="1"/>
    <col min="9485" max="9491" width="3.28515625" style="19" customWidth="1"/>
    <col min="9492" max="9492" width="15" style="19" customWidth="1"/>
    <col min="9493" max="9493" width="15.28515625" style="19" customWidth="1"/>
    <col min="9494" max="9494" width="14.42578125" style="19" customWidth="1"/>
    <col min="9495" max="9724" width="8.85546875" style="19"/>
    <col min="9725" max="9735" width="4.140625" style="19" customWidth="1"/>
    <col min="9736" max="9736" width="5" style="19" customWidth="1"/>
    <col min="9737" max="9739" width="4.140625" style="19" customWidth="1"/>
    <col min="9740" max="9740" width="4.5703125" style="19" customWidth="1"/>
    <col min="9741" max="9747" width="3.28515625" style="19" customWidth="1"/>
    <col min="9748" max="9748" width="15" style="19" customWidth="1"/>
    <col min="9749" max="9749" width="15.28515625" style="19" customWidth="1"/>
    <col min="9750" max="9750" width="14.42578125" style="19" customWidth="1"/>
    <col min="9751" max="9980" width="8.85546875" style="19"/>
    <col min="9981" max="9991" width="4.140625" style="19" customWidth="1"/>
    <col min="9992" max="9992" width="5" style="19" customWidth="1"/>
    <col min="9993" max="9995" width="4.140625" style="19" customWidth="1"/>
    <col min="9996" max="9996" width="4.5703125" style="19" customWidth="1"/>
    <col min="9997" max="10003" width="3.28515625" style="19" customWidth="1"/>
    <col min="10004" max="10004" width="15" style="19" customWidth="1"/>
    <col min="10005" max="10005" width="15.28515625" style="19" customWidth="1"/>
    <col min="10006" max="10006" width="14.42578125" style="19" customWidth="1"/>
    <col min="10007" max="10236" width="8.85546875" style="19"/>
    <col min="10237" max="10247" width="4.140625" style="19" customWidth="1"/>
    <col min="10248" max="10248" width="5" style="19" customWidth="1"/>
    <col min="10249" max="10251" width="4.140625" style="19" customWidth="1"/>
    <col min="10252" max="10252" width="4.5703125" style="19" customWidth="1"/>
    <col min="10253" max="10259" width="3.28515625" style="19" customWidth="1"/>
    <col min="10260" max="10260" width="15" style="19" customWidth="1"/>
    <col min="10261" max="10261" width="15.28515625" style="19" customWidth="1"/>
    <col min="10262" max="10262" width="14.42578125" style="19" customWidth="1"/>
    <col min="10263" max="10492" width="8.85546875" style="19"/>
    <col min="10493" max="10503" width="4.140625" style="19" customWidth="1"/>
    <col min="10504" max="10504" width="5" style="19" customWidth="1"/>
    <col min="10505" max="10507" width="4.140625" style="19" customWidth="1"/>
    <col min="10508" max="10508" width="4.5703125" style="19" customWidth="1"/>
    <col min="10509" max="10515" width="3.28515625" style="19" customWidth="1"/>
    <col min="10516" max="10516" width="15" style="19" customWidth="1"/>
    <col min="10517" max="10517" width="15.28515625" style="19" customWidth="1"/>
    <col min="10518" max="10518" width="14.42578125" style="19" customWidth="1"/>
    <col min="10519" max="10748" width="8.85546875" style="19"/>
    <col min="10749" max="10759" width="4.140625" style="19" customWidth="1"/>
    <col min="10760" max="10760" width="5" style="19" customWidth="1"/>
    <col min="10761" max="10763" width="4.140625" style="19" customWidth="1"/>
    <col min="10764" max="10764" width="4.5703125" style="19" customWidth="1"/>
    <col min="10765" max="10771" width="3.28515625" style="19" customWidth="1"/>
    <col min="10772" max="10772" width="15" style="19" customWidth="1"/>
    <col min="10773" max="10773" width="15.28515625" style="19" customWidth="1"/>
    <col min="10774" max="10774" width="14.42578125" style="19" customWidth="1"/>
    <col min="10775" max="11004" width="8.85546875" style="19"/>
    <col min="11005" max="11015" width="4.140625" style="19" customWidth="1"/>
    <col min="11016" max="11016" width="5" style="19" customWidth="1"/>
    <col min="11017" max="11019" width="4.140625" style="19" customWidth="1"/>
    <col min="11020" max="11020" width="4.5703125" style="19" customWidth="1"/>
    <col min="11021" max="11027" width="3.28515625" style="19" customWidth="1"/>
    <col min="11028" max="11028" width="15" style="19" customWidth="1"/>
    <col min="11029" max="11029" width="15.28515625" style="19" customWidth="1"/>
    <col min="11030" max="11030" width="14.42578125" style="19" customWidth="1"/>
    <col min="11031" max="11260" width="8.85546875" style="19"/>
    <col min="11261" max="11271" width="4.140625" style="19" customWidth="1"/>
    <col min="11272" max="11272" width="5" style="19" customWidth="1"/>
    <col min="11273" max="11275" width="4.140625" style="19" customWidth="1"/>
    <col min="11276" max="11276" width="4.5703125" style="19" customWidth="1"/>
    <col min="11277" max="11283" width="3.28515625" style="19" customWidth="1"/>
    <col min="11284" max="11284" width="15" style="19" customWidth="1"/>
    <col min="11285" max="11285" width="15.28515625" style="19" customWidth="1"/>
    <col min="11286" max="11286" width="14.42578125" style="19" customWidth="1"/>
    <col min="11287" max="11516" width="8.85546875" style="19"/>
    <col min="11517" max="11527" width="4.140625" style="19" customWidth="1"/>
    <col min="11528" max="11528" width="5" style="19" customWidth="1"/>
    <col min="11529" max="11531" width="4.140625" style="19" customWidth="1"/>
    <col min="11532" max="11532" width="4.5703125" style="19" customWidth="1"/>
    <col min="11533" max="11539" width="3.28515625" style="19" customWidth="1"/>
    <col min="11540" max="11540" width="15" style="19" customWidth="1"/>
    <col min="11541" max="11541" width="15.28515625" style="19" customWidth="1"/>
    <col min="11542" max="11542" width="14.42578125" style="19" customWidth="1"/>
    <col min="11543" max="11772" width="8.85546875" style="19"/>
    <col min="11773" max="11783" width="4.140625" style="19" customWidth="1"/>
    <col min="11784" max="11784" width="5" style="19" customWidth="1"/>
    <col min="11785" max="11787" width="4.140625" style="19" customWidth="1"/>
    <col min="11788" max="11788" width="4.5703125" style="19" customWidth="1"/>
    <col min="11789" max="11795" width="3.28515625" style="19" customWidth="1"/>
    <col min="11796" max="11796" width="15" style="19" customWidth="1"/>
    <col min="11797" max="11797" width="15.28515625" style="19" customWidth="1"/>
    <col min="11798" max="11798" width="14.42578125" style="19" customWidth="1"/>
    <col min="11799" max="12028" width="8.85546875" style="19"/>
    <col min="12029" max="12039" width="4.140625" style="19" customWidth="1"/>
    <col min="12040" max="12040" width="5" style="19" customWidth="1"/>
    <col min="12041" max="12043" width="4.140625" style="19" customWidth="1"/>
    <col min="12044" max="12044" width="4.5703125" style="19" customWidth="1"/>
    <col min="12045" max="12051" width="3.28515625" style="19" customWidth="1"/>
    <col min="12052" max="12052" width="15" style="19" customWidth="1"/>
    <col min="12053" max="12053" width="15.28515625" style="19" customWidth="1"/>
    <col min="12054" max="12054" width="14.42578125" style="19" customWidth="1"/>
    <col min="12055" max="12284" width="8.85546875" style="19"/>
    <col min="12285" max="12295" width="4.140625" style="19" customWidth="1"/>
    <col min="12296" max="12296" width="5" style="19" customWidth="1"/>
    <col min="12297" max="12299" width="4.140625" style="19" customWidth="1"/>
    <col min="12300" max="12300" width="4.5703125" style="19" customWidth="1"/>
    <col min="12301" max="12307" width="3.28515625" style="19" customWidth="1"/>
    <col min="12308" max="12308" width="15" style="19" customWidth="1"/>
    <col min="12309" max="12309" width="15.28515625" style="19" customWidth="1"/>
    <col min="12310" max="12310" width="14.42578125" style="19" customWidth="1"/>
    <col min="12311" max="12540" width="8.85546875" style="19"/>
    <col min="12541" max="12551" width="4.140625" style="19" customWidth="1"/>
    <col min="12552" max="12552" width="5" style="19" customWidth="1"/>
    <col min="12553" max="12555" width="4.140625" style="19" customWidth="1"/>
    <col min="12556" max="12556" width="4.5703125" style="19" customWidth="1"/>
    <col min="12557" max="12563" width="3.28515625" style="19" customWidth="1"/>
    <col min="12564" max="12564" width="15" style="19" customWidth="1"/>
    <col min="12565" max="12565" width="15.28515625" style="19" customWidth="1"/>
    <col min="12566" max="12566" width="14.42578125" style="19" customWidth="1"/>
    <col min="12567" max="12796" width="8.85546875" style="19"/>
    <col min="12797" max="12807" width="4.140625" style="19" customWidth="1"/>
    <col min="12808" max="12808" width="5" style="19" customWidth="1"/>
    <col min="12809" max="12811" width="4.140625" style="19" customWidth="1"/>
    <col min="12812" max="12812" width="4.5703125" style="19" customWidth="1"/>
    <col min="12813" max="12819" width="3.28515625" style="19" customWidth="1"/>
    <col min="12820" max="12820" width="15" style="19" customWidth="1"/>
    <col min="12821" max="12821" width="15.28515625" style="19" customWidth="1"/>
    <col min="12822" max="12822" width="14.42578125" style="19" customWidth="1"/>
    <col min="12823" max="13052" width="8.85546875" style="19"/>
    <col min="13053" max="13063" width="4.140625" style="19" customWidth="1"/>
    <col min="13064" max="13064" width="5" style="19" customWidth="1"/>
    <col min="13065" max="13067" width="4.140625" style="19" customWidth="1"/>
    <col min="13068" max="13068" width="4.5703125" style="19" customWidth="1"/>
    <col min="13069" max="13075" width="3.28515625" style="19" customWidth="1"/>
    <col min="13076" max="13076" width="15" style="19" customWidth="1"/>
    <col min="13077" max="13077" width="15.28515625" style="19" customWidth="1"/>
    <col min="13078" max="13078" width="14.42578125" style="19" customWidth="1"/>
    <col min="13079" max="13308" width="8.85546875" style="19"/>
    <col min="13309" max="13319" width="4.140625" style="19" customWidth="1"/>
    <col min="13320" max="13320" width="5" style="19" customWidth="1"/>
    <col min="13321" max="13323" width="4.140625" style="19" customWidth="1"/>
    <col min="13324" max="13324" width="4.5703125" style="19" customWidth="1"/>
    <col min="13325" max="13331" width="3.28515625" style="19" customWidth="1"/>
    <col min="13332" max="13332" width="15" style="19" customWidth="1"/>
    <col min="13333" max="13333" width="15.28515625" style="19" customWidth="1"/>
    <col min="13334" max="13334" width="14.42578125" style="19" customWidth="1"/>
    <col min="13335" max="13564" width="8.85546875" style="19"/>
    <col min="13565" max="13575" width="4.140625" style="19" customWidth="1"/>
    <col min="13576" max="13576" width="5" style="19" customWidth="1"/>
    <col min="13577" max="13579" width="4.140625" style="19" customWidth="1"/>
    <col min="13580" max="13580" width="4.5703125" style="19" customWidth="1"/>
    <col min="13581" max="13587" width="3.28515625" style="19" customWidth="1"/>
    <col min="13588" max="13588" width="15" style="19" customWidth="1"/>
    <col min="13589" max="13589" width="15.28515625" style="19" customWidth="1"/>
    <col min="13590" max="13590" width="14.42578125" style="19" customWidth="1"/>
    <col min="13591" max="13820" width="8.85546875" style="19"/>
    <col min="13821" max="13831" width="4.140625" style="19" customWidth="1"/>
    <col min="13832" max="13832" width="5" style="19" customWidth="1"/>
    <col min="13833" max="13835" width="4.140625" style="19" customWidth="1"/>
    <col min="13836" max="13836" width="4.5703125" style="19" customWidth="1"/>
    <col min="13837" max="13843" width="3.28515625" style="19" customWidth="1"/>
    <col min="13844" max="13844" width="15" style="19" customWidth="1"/>
    <col min="13845" max="13845" width="15.28515625" style="19" customWidth="1"/>
    <col min="13846" max="13846" width="14.42578125" style="19" customWidth="1"/>
    <col min="13847" max="14076" width="8.85546875" style="19"/>
    <col min="14077" max="14087" width="4.140625" style="19" customWidth="1"/>
    <col min="14088" max="14088" width="5" style="19" customWidth="1"/>
    <col min="14089" max="14091" width="4.140625" style="19" customWidth="1"/>
    <col min="14092" max="14092" width="4.5703125" style="19" customWidth="1"/>
    <col min="14093" max="14099" width="3.28515625" style="19" customWidth="1"/>
    <col min="14100" max="14100" width="15" style="19" customWidth="1"/>
    <col min="14101" max="14101" width="15.28515625" style="19" customWidth="1"/>
    <col min="14102" max="14102" width="14.42578125" style="19" customWidth="1"/>
    <col min="14103" max="14332" width="8.85546875" style="19"/>
    <col min="14333" max="14343" width="4.140625" style="19" customWidth="1"/>
    <col min="14344" max="14344" width="5" style="19" customWidth="1"/>
    <col min="14345" max="14347" width="4.140625" style="19" customWidth="1"/>
    <col min="14348" max="14348" width="4.5703125" style="19" customWidth="1"/>
    <col min="14349" max="14355" width="3.28515625" style="19" customWidth="1"/>
    <col min="14356" max="14356" width="15" style="19" customWidth="1"/>
    <col min="14357" max="14357" width="15.28515625" style="19" customWidth="1"/>
    <col min="14358" max="14358" width="14.42578125" style="19" customWidth="1"/>
    <col min="14359" max="14588" width="8.85546875" style="19"/>
    <col min="14589" max="14599" width="4.140625" style="19" customWidth="1"/>
    <col min="14600" max="14600" width="5" style="19" customWidth="1"/>
    <col min="14601" max="14603" width="4.140625" style="19" customWidth="1"/>
    <col min="14604" max="14604" width="4.5703125" style="19" customWidth="1"/>
    <col min="14605" max="14611" width="3.28515625" style="19" customWidth="1"/>
    <col min="14612" max="14612" width="15" style="19" customWidth="1"/>
    <col min="14613" max="14613" width="15.28515625" style="19" customWidth="1"/>
    <col min="14614" max="14614" width="14.42578125" style="19" customWidth="1"/>
    <col min="14615" max="14844" width="8.85546875" style="19"/>
    <col min="14845" max="14855" width="4.140625" style="19" customWidth="1"/>
    <col min="14856" max="14856" width="5" style="19" customWidth="1"/>
    <col min="14857" max="14859" width="4.140625" style="19" customWidth="1"/>
    <col min="14860" max="14860" width="4.5703125" style="19" customWidth="1"/>
    <col min="14861" max="14867" width="3.28515625" style="19" customWidth="1"/>
    <col min="14868" max="14868" width="15" style="19" customWidth="1"/>
    <col min="14869" max="14869" width="15.28515625" style="19" customWidth="1"/>
    <col min="14870" max="14870" width="14.42578125" style="19" customWidth="1"/>
    <col min="14871" max="15100" width="8.85546875" style="19"/>
    <col min="15101" max="15111" width="4.140625" style="19" customWidth="1"/>
    <col min="15112" max="15112" width="5" style="19" customWidth="1"/>
    <col min="15113" max="15115" width="4.140625" style="19" customWidth="1"/>
    <col min="15116" max="15116" width="4.5703125" style="19" customWidth="1"/>
    <col min="15117" max="15123" width="3.28515625" style="19" customWidth="1"/>
    <col min="15124" max="15124" width="15" style="19" customWidth="1"/>
    <col min="15125" max="15125" width="15.28515625" style="19" customWidth="1"/>
    <col min="15126" max="15126" width="14.42578125" style="19" customWidth="1"/>
    <col min="15127" max="15356" width="8.85546875" style="19"/>
    <col min="15357" max="15367" width="4.140625" style="19" customWidth="1"/>
    <col min="15368" max="15368" width="5" style="19" customWidth="1"/>
    <col min="15369" max="15371" width="4.140625" style="19" customWidth="1"/>
    <col min="15372" max="15372" width="4.5703125" style="19" customWidth="1"/>
    <col min="15373" max="15379" width="3.28515625" style="19" customWidth="1"/>
    <col min="15380" max="15380" width="15" style="19" customWidth="1"/>
    <col min="15381" max="15381" width="15.28515625" style="19" customWidth="1"/>
    <col min="15382" max="15382" width="14.42578125" style="19" customWidth="1"/>
    <col min="15383" max="15612" width="8.85546875" style="19"/>
    <col min="15613" max="15623" width="4.140625" style="19" customWidth="1"/>
    <col min="15624" max="15624" width="5" style="19" customWidth="1"/>
    <col min="15625" max="15627" width="4.140625" style="19" customWidth="1"/>
    <col min="15628" max="15628" width="4.5703125" style="19" customWidth="1"/>
    <col min="15629" max="15635" width="3.28515625" style="19" customWidth="1"/>
    <col min="15636" max="15636" width="15" style="19" customWidth="1"/>
    <col min="15637" max="15637" width="15.28515625" style="19" customWidth="1"/>
    <col min="15638" max="15638" width="14.42578125" style="19" customWidth="1"/>
    <col min="15639" max="15868" width="8.85546875" style="19"/>
    <col min="15869" max="15879" width="4.140625" style="19" customWidth="1"/>
    <col min="15880" max="15880" width="5" style="19" customWidth="1"/>
    <col min="15881" max="15883" width="4.140625" style="19" customWidth="1"/>
    <col min="15884" max="15884" width="4.5703125" style="19" customWidth="1"/>
    <col min="15885" max="15891" width="3.28515625" style="19" customWidth="1"/>
    <col min="15892" max="15892" width="15" style="19" customWidth="1"/>
    <col min="15893" max="15893" width="15.28515625" style="19" customWidth="1"/>
    <col min="15894" max="15894" width="14.42578125" style="19" customWidth="1"/>
    <col min="15895" max="16124" width="8.85546875" style="19"/>
    <col min="16125" max="16135" width="4.140625" style="19" customWidth="1"/>
    <col min="16136" max="16136" width="5" style="19" customWidth="1"/>
    <col min="16137" max="16139" width="4.140625" style="19" customWidth="1"/>
    <col min="16140" max="16140" width="4.5703125" style="19" customWidth="1"/>
    <col min="16141" max="16147" width="3.28515625" style="19" customWidth="1"/>
    <col min="16148" max="16148" width="15" style="19" customWidth="1"/>
    <col min="16149" max="16149" width="15.28515625" style="19" customWidth="1"/>
    <col min="16150" max="16150" width="14.42578125" style="19" customWidth="1"/>
    <col min="16151" max="16384" width="8.85546875" style="19"/>
  </cols>
  <sheetData>
    <row r="1" spans="1:5" ht="14.45" customHeight="1">
      <c r="A1" s="2" t="s">
        <v>383</v>
      </c>
      <c r="B1" s="2"/>
      <c r="C1" s="1090" t="str">
        <f>Деклар!G9</f>
        <v>САБЫРОВ ЖАНДОС КАЙРАТУЛЫ</v>
      </c>
      <c r="D1" s="1092"/>
    </row>
    <row r="2" spans="1:5" ht="14.25">
      <c r="A2" s="43" t="s">
        <v>133</v>
      </c>
      <c r="B2" s="1463">
        <f>Деклар!D5</f>
        <v>70569305567</v>
      </c>
      <c r="C2" s="1463"/>
      <c r="D2" s="44"/>
      <c r="E2" s="44"/>
    </row>
    <row r="3" spans="1:5" ht="14.25">
      <c r="A3" s="43" t="s">
        <v>143</v>
      </c>
      <c r="B3" s="550"/>
      <c r="C3" s="549">
        <f>Деклар!G7</f>
        <v>2023</v>
      </c>
      <c r="D3" s="37"/>
    </row>
    <row r="4" spans="1:5" ht="14.25">
      <c r="A4" s="43"/>
      <c r="B4" s="44"/>
      <c r="C4" s="44"/>
      <c r="D4" s="37"/>
    </row>
    <row r="5" spans="1:5" ht="15.6" customHeight="1">
      <c r="A5" s="1167" t="s">
        <v>97</v>
      </c>
      <c r="B5" s="1167"/>
      <c r="C5" s="1167"/>
      <c r="D5" s="1167"/>
    </row>
    <row r="6" spans="1:5" ht="13.15" customHeight="1">
      <c r="A6" s="1126" t="s">
        <v>1149</v>
      </c>
      <c r="B6" s="1126"/>
      <c r="C6" s="1126"/>
      <c r="D6" s="1126"/>
    </row>
    <row r="7" spans="1:5">
      <c r="A7" s="1185"/>
      <c r="B7" s="1185"/>
      <c r="C7" s="1185"/>
      <c r="D7" s="1185"/>
    </row>
    <row r="8" spans="1:5" ht="60">
      <c r="A8" s="498" t="s">
        <v>164</v>
      </c>
      <c r="B8" s="497" t="s">
        <v>337</v>
      </c>
      <c r="C8" s="497" t="s">
        <v>338</v>
      </c>
      <c r="D8" s="497" t="s">
        <v>336</v>
      </c>
    </row>
    <row r="9" spans="1:5">
      <c r="A9" s="105">
        <v>1</v>
      </c>
      <c r="B9" s="105">
        <v>2</v>
      </c>
      <c r="C9" s="105">
        <v>3</v>
      </c>
      <c r="D9" s="105">
        <v>4</v>
      </c>
    </row>
    <row r="10" spans="1:5" ht="30">
      <c r="A10" s="259">
        <v>1</v>
      </c>
      <c r="B10" s="503" t="s">
        <v>1161</v>
      </c>
      <c r="C10" s="259" t="s">
        <v>588</v>
      </c>
      <c r="D10" s="652">
        <f>3450*168</f>
        <v>579600</v>
      </c>
    </row>
    <row r="11" spans="1:5" ht="26.25" thickBot="1">
      <c r="A11" s="259">
        <v>2</v>
      </c>
      <c r="B11" s="504" t="s">
        <v>653</v>
      </c>
      <c r="C11" s="259" t="s">
        <v>654</v>
      </c>
      <c r="D11" s="259"/>
    </row>
    <row r="12" spans="1:5" ht="29.45" customHeight="1" thickBot="1">
      <c r="A12" s="54"/>
      <c r="B12" s="1418" t="s">
        <v>1150</v>
      </c>
      <c r="C12" s="1419"/>
      <c r="D12" s="501">
        <f>SUM(D10:D11)</f>
        <v>579600</v>
      </c>
    </row>
    <row r="14" spans="1:5">
      <c r="B14" s="64" t="s">
        <v>102</v>
      </c>
      <c r="C14" s="25"/>
    </row>
    <row r="15" spans="1:5">
      <c r="C15" s="21" t="s">
        <v>103</v>
      </c>
    </row>
  </sheetData>
  <mergeCells count="6">
    <mergeCell ref="B12:C12"/>
    <mergeCell ref="C1:D1"/>
    <mergeCell ref="B2:C2"/>
    <mergeCell ref="A5:D5"/>
    <mergeCell ref="A6:D6"/>
    <mergeCell ref="A7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O18" sqref="O18"/>
    </sheetView>
  </sheetViews>
  <sheetFormatPr defaultRowHeight="12.75"/>
  <cols>
    <col min="1" max="1" width="6.5703125" style="19" customWidth="1"/>
    <col min="2" max="2" width="13" style="19" customWidth="1"/>
    <col min="3" max="3" width="17.28515625" style="21" customWidth="1"/>
    <col min="4" max="4" width="14.5703125" style="21" customWidth="1"/>
    <col min="5" max="5" width="15.140625" style="19" customWidth="1"/>
    <col min="6" max="6" width="14" style="19" customWidth="1"/>
    <col min="7" max="7" width="21" style="19" customWidth="1"/>
    <col min="8" max="8" width="16.28515625" style="19" customWidth="1"/>
    <col min="9" max="9" width="4.140625" style="19" customWidth="1"/>
    <col min="10" max="238" width="8.85546875" style="19"/>
    <col min="239" max="240" width="4.140625" style="19" customWidth="1"/>
    <col min="241" max="244" width="6.28515625" style="19" customWidth="1"/>
    <col min="245" max="245" width="1" style="19" customWidth="1"/>
    <col min="246" max="246" width="0" style="19" hidden="1" customWidth="1"/>
    <col min="247" max="248" width="4.140625" style="19" customWidth="1"/>
    <col min="249" max="249" width="5.28515625" style="19" customWidth="1"/>
    <col min="250" max="250" width="0" style="19" hidden="1" customWidth="1"/>
    <col min="251" max="253" width="3.5703125" style="19" customWidth="1"/>
    <col min="254" max="254" width="3.140625" style="19" customWidth="1"/>
    <col min="255" max="258" width="3.28515625" style="19" customWidth="1"/>
    <col min="259" max="259" width="1" style="19" customWidth="1"/>
    <col min="260" max="261" width="0" style="19" hidden="1" customWidth="1"/>
    <col min="262" max="262" width="7.42578125" style="19" customWidth="1"/>
    <col min="263" max="263" width="6.140625" style="19" customWidth="1"/>
    <col min="264" max="264" width="0" style="19" hidden="1" customWidth="1"/>
    <col min="265" max="494" width="8.85546875" style="19"/>
    <col min="495" max="496" width="4.140625" style="19" customWidth="1"/>
    <col min="497" max="500" width="6.28515625" style="19" customWidth="1"/>
    <col min="501" max="501" width="1" style="19" customWidth="1"/>
    <col min="502" max="502" width="0" style="19" hidden="1" customWidth="1"/>
    <col min="503" max="504" width="4.140625" style="19" customWidth="1"/>
    <col min="505" max="505" width="5.28515625" style="19" customWidth="1"/>
    <col min="506" max="506" width="0" style="19" hidden="1" customWidth="1"/>
    <col min="507" max="509" width="3.5703125" style="19" customWidth="1"/>
    <col min="510" max="510" width="3.140625" style="19" customWidth="1"/>
    <col min="511" max="514" width="3.28515625" style="19" customWidth="1"/>
    <col min="515" max="515" width="1" style="19" customWidth="1"/>
    <col min="516" max="517" width="0" style="19" hidden="1" customWidth="1"/>
    <col min="518" max="518" width="7.42578125" style="19" customWidth="1"/>
    <col min="519" max="519" width="6.140625" style="19" customWidth="1"/>
    <col min="520" max="520" width="0" style="19" hidden="1" customWidth="1"/>
    <col min="521" max="750" width="8.85546875" style="19"/>
    <col min="751" max="752" width="4.140625" style="19" customWidth="1"/>
    <col min="753" max="756" width="6.28515625" style="19" customWidth="1"/>
    <col min="757" max="757" width="1" style="19" customWidth="1"/>
    <col min="758" max="758" width="0" style="19" hidden="1" customWidth="1"/>
    <col min="759" max="760" width="4.140625" style="19" customWidth="1"/>
    <col min="761" max="761" width="5.28515625" style="19" customWidth="1"/>
    <col min="762" max="762" width="0" style="19" hidden="1" customWidth="1"/>
    <col min="763" max="765" width="3.5703125" style="19" customWidth="1"/>
    <col min="766" max="766" width="3.140625" style="19" customWidth="1"/>
    <col min="767" max="770" width="3.28515625" style="19" customWidth="1"/>
    <col min="771" max="771" width="1" style="19" customWidth="1"/>
    <col min="772" max="773" width="0" style="19" hidden="1" customWidth="1"/>
    <col min="774" max="774" width="7.42578125" style="19" customWidth="1"/>
    <col min="775" max="775" width="6.140625" style="19" customWidth="1"/>
    <col min="776" max="776" width="0" style="19" hidden="1" customWidth="1"/>
    <col min="777" max="1006" width="8.85546875" style="19"/>
    <col min="1007" max="1008" width="4.140625" style="19" customWidth="1"/>
    <col min="1009" max="1012" width="6.28515625" style="19" customWidth="1"/>
    <col min="1013" max="1013" width="1" style="19" customWidth="1"/>
    <col min="1014" max="1014" width="0" style="19" hidden="1" customWidth="1"/>
    <col min="1015" max="1016" width="4.140625" style="19" customWidth="1"/>
    <col min="1017" max="1017" width="5.28515625" style="19" customWidth="1"/>
    <col min="1018" max="1018" width="0" style="19" hidden="1" customWidth="1"/>
    <col min="1019" max="1021" width="3.5703125" style="19" customWidth="1"/>
    <col min="1022" max="1022" width="3.140625" style="19" customWidth="1"/>
    <col min="1023" max="1026" width="3.28515625" style="19" customWidth="1"/>
    <col min="1027" max="1027" width="1" style="19" customWidth="1"/>
    <col min="1028" max="1029" width="0" style="19" hidden="1" customWidth="1"/>
    <col min="1030" max="1030" width="7.42578125" style="19" customWidth="1"/>
    <col min="1031" max="1031" width="6.140625" style="19" customWidth="1"/>
    <col min="1032" max="1032" width="0" style="19" hidden="1" customWidth="1"/>
    <col min="1033" max="1262" width="8.85546875" style="19"/>
    <col min="1263" max="1264" width="4.140625" style="19" customWidth="1"/>
    <col min="1265" max="1268" width="6.28515625" style="19" customWidth="1"/>
    <col min="1269" max="1269" width="1" style="19" customWidth="1"/>
    <col min="1270" max="1270" width="0" style="19" hidden="1" customWidth="1"/>
    <col min="1271" max="1272" width="4.140625" style="19" customWidth="1"/>
    <col min="1273" max="1273" width="5.28515625" style="19" customWidth="1"/>
    <col min="1274" max="1274" width="0" style="19" hidden="1" customWidth="1"/>
    <col min="1275" max="1277" width="3.5703125" style="19" customWidth="1"/>
    <col min="1278" max="1278" width="3.140625" style="19" customWidth="1"/>
    <col min="1279" max="1282" width="3.28515625" style="19" customWidth="1"/>
    <col min="1283" max="1283" width="1" style="19" customWidth="1"/>
    <col min="1284" max="1285" width="0" style="19" hidden="1" customWidth="1"/>
    <col min="1286" max="1286" width="7.42578125" style="19" customWidth="1"/>
    <col min="1287" max="1287" width="6.140625" style="19" customWidth="1"/>
    <col min="1288" max="1288" width="0" style="19" hidden="1" customWidth="1"/>
    <col min="1289" max="1518" width="8.85546875" style="19"/>
    <col min="1519" max="1520" width="4.140625" style="19" customWidth="1"/>
    <col min="1521" max="1524" width="6.28515625" style="19" customWidth="1"/>
    <col min="1525" max="1525" width="1" style="19" customWidth="1"/>
    <col min="1526" max="1526" width="0" style="19" hidden="1" customWidth="1"/>
    <col min="1527" max="1528" width="4.140625" style="19" customWidth="1"/>
    <col min="1529" max="1529" width="5.28515625" style="19" customWidth="1"/>
    <col min="1530" max="1530" width="0" style="19" hidden="1" customWidth="1"/>
    <col min="1531" max="1533" width="3.5703125" style="19" customWidth="1"/>
    <col min="1534" max="1534" width="3.140625" style="19" customWidth="1"/>
    <col min="1535" max="1538" width="3.28515625" style="19" customWidth="1"/>
    <col min="1539" max="1539" width="1" style="19" customWidth="1"/>
    <col min="1540" max="1541" width="0" style="19" hidden="1" customWidth="1"/>
    <col min="1542" max="1542" width="7.42578125" style="19" customWidth="1"/>
    <col min="1543" max="1543" width="6.140625" style="19" customWidth="1"/>
    <col min="1544" max="1544" width="0" style="19" hidden="1" customWidth="1"/>
    <col min="1545" max="1774" width="8.85546875" style="19"/>
    <col min="1775" max="1776" width="4.140625" style="19" customWidth="1"/>
    <col min="1777" max="1780" width="6.28515625" style="19" customWidth="1"/>
    <col min="1781" max="1781" width="1" style="19" customWidth="1"/>
    <col min="1782" max="1782" width="0" style="19" hidden="1" customWidth="1"/>
    <col min="1783" max="1784" width="4.140625" style="19" customWidth="1"/>
    <col min="1785" max="1785" width="5.28515625" style="19" customWidth="1"/>
    <col min="1786" max="1786" width="0" style="19" hidden="1" customWidth="1"/>
    <col min="1787" max="1789" width="3.5703125" style="19" customWidth="1"/>
    <col min="1790" max="1790" width="3.140625" style="19" customWidth="1"/>
    <col min="1791" max="1794" width="3.28515625" style="19" customWidth="1"/>
    <col min="1795" max="1795" width="1" style="19" customWidth="1"/>
    <col min="1796" max="1797" width="0" style="19" hidden="1" customWidth="1"/>
    <col min="1798" max="1798" width="7.42578125" style="19" customWidth="1"/>
    <col min="1799" max="1799" width="6.140625" style="19" customWidth="1"/>
    <col min="1800" max="1800" width="0" style="19" hidden="1" customWidth="1"/>
    <col min="1801" max="2030" width="8.85546875" style="19"/>
    <col min="2031" max="2032" width="4.140625" style="19" customWidth="1"/>
    <col min="2033" max="2036" width="6.28515625" style="19" customWidth="1"/>
    <col min="2037" max="2037" width="1" style="19" customWidth="1"/>
    <col min="2038" max="2038" width="0" style="19" hidden="1" customWidth="1"/>
    <col min="2039" max="2040" width="4.140625" style="19" customWidth="1"/>
    <col min="2041" max="2041" width="5.28515625" style="19" customWidth="1"/>
    <col min="2042" max="2042" width="0" style="19" hidden="1" customWidth="1"/>
    <col min="2043" max="2045" width="3.5703125" style="19" customWidth="1"/>
    <col min="2046" max="2046" width="3.140625" style="19" customWidth="1"/>
    <col min="2047" max="2050" width="3.28515625" style="19" customWidth="1"/>
    <col min="2051" max="2051" width="1" style="19" customWidth="1"/>
    <col min="2052" max="2053" width="0" style="19" hidden="1" customWidth="1"/>
    <col min="2054" max="2054" width="7.42578125" style="19" customWidth="1"/>
    <col min="2055" max="2055" width="6.140625" style="19" customWidth="1"/>
    <col min="2056" max="2056" width="0" style="19" hidden="1" customWidth="1"/>
    <col min="2057" max="2286" width="8.85546875" style="19"/>
    <col min="2287" max="2288" width="4.140625" style="19" customWidth="1"/>
    <col min="2289" max="2292" width="6.28515625" style="19" customWidth="1"/>
    <col min="2293" max="2293" width="1" style="19" customWidth="1"/>
    <col min="2294" max="2294" width="0" style="19" hidden="1" customWidth="1"/>
    <col min="2295" max="2296" width="4.140625" style="19" customWidth="1"/>
    <col min="2297" max="2297" width="5.28515625" style="19" customWidth="1"/>
    <col min="2298" max="2298" width="0" style="19" hidden="1" customWidth="1"/>
    <col min="2299" max="2301" width="3.5703125" style="19" customWidth="1"/>
    <col min="2302" max="2302" width="3.140625" style="19" customWidth="1"/>
    <col min="2303" max="2306" width="3.28515625" style="19" customWidth="1"/>
    <col min="2307" max="2307" width="1" style="19" customWidth="1"/>
    <col min="2308" max="2309" width="0" style="19" hidden="1" customWidth="1"/>
    <col min="2310" max="2310" width="7.42578125" style="19" customWidth="1"/>
    <col min="2311" max="2311" width="6.140625" style="19" customWidth="1"/>
    <col min="2312" max="2312" width="0" style="19" hidden="1" customWidth="1"/>
    <col min="2313" max="2542" width="8.85546875" style="19"/>
    <col min="2543" max="2544" width="4.140625" style="19" customWidth="1"/>
    <col min="2545" max="2548" width="6.28515625" style="19" customWidth="1"/>
    <col min="2549" max="2549" width="1" style="19" customWidth="1"/>
    <col min="2550" max="2550" width="0" style="19" hidden="1" customWidth="1"/>
    <col min="2551" max="2552" width="4.140625" style="19" customWidth="1"/>
    <col min="2553" max="2553" width="5.28515625" style="19" customWidth="1"/>
    <col min="2554" max="2554" width="0" style="19" hidden="1" customWidth="1"/>
    <col min="2555" max="2557" width="3.5703125" style="19" customWidth="1"/>
    <col min="2558" max="2558" width="3.140625" style="19" customWidth="1"/>
    <col min="2559" max="2562" width="3.28515625" style="19" customWidth="1"/>
    <col min="2563" max="2563" width="1" style="19" customWidth="1"/>
    <col min="2564" max="2565" width="0" style="19" hidden="1" customWidth="1"/>
    <col min="2566" max="2566" width="7.42578125" style="19" customWidth="1"/>
    <col min="2567" max="2567" width="6.140625" style="19" customWidth="1"/>
    <col min="2568" max="2568" width="0" style="19" hidden="1" customWidth="1"/>
    <col min="2569" max="2798" width="8.85546875" style="19"/>
    <col min="2799" max="2800" width="4.140625" style="19" customWidth="1"/>
    <col min="2801" max="2804" width="6.28515625" style="19" customWidth="1"/>
    <col min="2805" max="2805" width="1" style="19" customWidth="1"/>
    <col min="2806" max="2806" width="0" style="19" hidden="1" customWidth="1"/>
    <col min="2807" max="2808" width="4.140625" style="19" customWidth="1"/>
    <col min="2809" max="2809" width="5.28515625" style="19" customWidth="1"/>
    <col min="2810" max="2810" width="0" style="19" hidden="1" customWidth="1"/>
    <col min="2811" max="2813" width="3.5703125" style="19" customWidth="1"/>
    <col min="2814" max="2814" width="3.140625" style="19" customWidth="1"/>
    <col min="2815" max="2818" width="3.28515625" style="19" customWidth="1"/>
    <col min="2819" max="2819" width="1" style="19" customWidth="1"/>
    <col min="2820" max="2821" width="0" style="19" hidden="1" customWidth="1"/>
    <col min="2822" max="2822" width="7.42578125" style="19" customWidth="1"/>
    <col min="2823" max="2823" width="6.140625" style="19" customWidth="1"/>
    <col min="2824" max="2824" width="0" style="19" hidden="1" customWidth="1"/>
    <col min="2825" max="3054" width="8.85546875" style="19"/>
    <col min="3055" max="3056" width="4.140625" style="19" customWidth="1"/>
    <col min="3057" max="3060" width="6.28515625" style="19" customWidth="1"/>
    <col min="3061" max="3061" width="1" style="19" customWidth="1"/>
    <col min="3062" max="3062" width="0" style="19" hidden="1" customWidth="1"/>
    <col min="3063" max="3064" width="4.140625" style="19" customWidth="1"/>
    <col min="3065" max="3065" width="5.28515625" style="19" customWidth="1"/>
    <col min="3066" max="3066" width="0" style="19" hidden="1" customWidth="1"/>
    <col min="3067" max="3069" width="3.5703125" style="19" customWidth="1"/>
    <col min="3070" max="3070" width="3.140625" style="19" customWidth="1"/>
    <col min="3071" max="3074" width="3.28515625" style="19" customWidth="1"/>
    <col min="3075" max="3075" width="1" style="19" customWidth="1"/>
    <col min="3076" max="3077" width="0" style="19" hidden="1" customWidth="1"/>
    <col min="3078" max="3078" width="7.42578125" style="19" customWidth="1"/>
    <col min="3079" max="3079" width="6.140625" style="19" customWidth="1"/>
    <col min="3080" max="3080" width="0" style="19" hidden="1" customWidth="1"/>
    <col min="3081" max="3310" width="8.85546875" style="19"/>
    <col min="3311" max="3312" width="4.140625" style="19" customWidth="1"/>
    <col min="3313" max="3316" width="6.28515625" style="19" customWidth="1"/>
    <col min="3317" max="3317" width="1" style="19" customWidth="1"/>
    <col min="3318" max="3318" width="0" style="19" hidden="1" customWidth="1"/>
    <col min="3319" max="3320" width="4.140625" style="19" customWidth="1"/>
    <col min="3321" max="3321" width="5.28515625" style="19" customWidth="1"/>
    <col min="3322" max="3322" width="0" style="19" hidden="1" customWidth="1"/>
    <col min="3323" max="3325" width="3.5703125" style="19" customWidth="1"/>
    <col min="3326" max="3326" width="3.140625" style="19" customWidth="1"/>
    <col min="3327" max="3330" width="3.28515625" style="19" customWidth="1"/>
    <col min="3331" max="3331" width="1" style="19" customWidth="1"/>
    <col min="3332" max="3333" width="0" style="19" hidden="1" customWidth="1"/>
    <col min="3334" max="3334" width="7.42578125" style="19" customWidth="1"/>
    <col min="3335" max="3335" width="6.140625" style="19" customWidth="1"/>
    <col min="3336" max="3336" width="0" style="19" hidden="1" customWidth="1"/>
    <col min="3337" max="3566" width="8.85546875" style="19"/>
    <col min="3567" max="3568" width="4.140625" style="19" customWidth="1"/>
    <col min="3569" max="3572" width="6.28515625" style="19" customWidth="1"/>
    <col min="3573" max="3573" width="1" style="19" customWidth="1"/>
    <col min="3574" max="3574" width="0" style="19" hidden="1" customWidth="1"/>
    <col min="3575" max="3576" width="4.140625" style="19" customWidth="1"/>
    <col min="3577" max="3577" width="5.28515625" style="19" customWidth="1"/>
    <col min="3578" max="3578" width="0" style="19" hidden="1" customWidth="1"/>
    <col min="3579" max="3581" width="3.5703125" style="19" customWidth="1"/>
    <col min="3582" max="3582" width="3.140625" style="19" customWidth="1"/>
    <col min="3583" max="3586" width="3.28515625" style="19" customWidth="1"/>
    <col min="3587" max="3587" width="1" style="19" customWidth="1"/>
    <col min="3588" max="3589" width="0" style="19" hidden="1" customWidth="1"/>
    <col min="3590" max="3590" width="7.42578125" style="19" customWidth="1"/>
    <col min="3591" max="3591" width="6.140625" style="19" customWidth="1"/>
    <col min="3592" max="3592" width="0" style="19" hidden="1" customWidth="1"/>
    <col min="3593" max="3822" width="8.85546875" style="19"/>
    <col min="3823" max="3824" width="4.140625" style="19" customWidth="1"/>
    <col min="3825" max="3828" width="6.28515625" style="19" customWidth="1"/>
    <col min="3829" max="3829" width="1" style="19" customWidth="1"/>
    <col min="3830" max="3830" width="0" style="19" hidden="1" customWidth="1"/>
    <col min="3831" max="3832" width="4.140625" style="19" customWidth="1"/>
    <col min="3833" max="3833" width="5.28515625" style="19" customWidth="1"/>
    <col min="3834" max="3834" width="0" style="19" hidden="1" customWidth="1"/>
    <col min="3835" max="3837" width="3.5703125" style="19" customWidth="1"/>
    <col min="3838" max="3838" width="3.140625" style="19" customWidth="1"/>
    <col min="3839" max="3842" width="3.28515625" style="19" customWidth="1"/>
    <col min="3843" max="3843" width="1" style="19" customWidth="1"/>
    <col min="3844" max="3845" width="0" style="19" hidden="1" customWidth="1"/>
    <col min="3846" max="3846" width="7.42578125" style="19" customWidth="1"/>
    <col min="3847" max="3847" width="6.140625" style="19" customWidth="1"/>
    <col min="3848" max="3848" width="0" style="19" hidden="1" customWidth="1"/>
    <col min="3849" max="4078" width="8.85546875" style="19"/>
    <col min="4079" max="4080" width="4.140625" style="19" customWidth="1"/>
    <col min="4081" max="4084" width="6.28515625" style="19" customWidth="1"/>
    <col min="4085" max="4085" width="1" style="19" customWidth="1"/>
    <col min="4086" max="4086" width="0" style="19" hidden="1" customWidth="1"/>
    <col min="4087" max="4088" width="4.140625" style="19" customWidth="1"/>
    <col min="4089" max="4089" width="5.28515625" style="19" customWidth="1"/>
    <col min="4090" max="4090" width="0" style="19" hidden="1" customWidth="1"/>
    <col min="4091" max="4093" width="3.5703125" style="19" customWidth="1"/>
    <col min="4094" max="4094" width="3.140625" style="19" customWidth="1"/>
    <col min="4095" max="4098" width="3.28515625" style="19" customWidth="1"/>
    <col min="4099" max="4099" width="1" style="19" customWidth="1"/>
    <col min="4100" max="4101" width="0" style="19" hidden="1" customWidth="1"/>
    <col min="4102" max="4102" width="7.42578125" style="19" customWidth="1"/>
    <col min="4103" max="4103" width="6.140625" style="19" customWidth="1"/>
    <col min="4104" max="4104" width="0" style="19" hidden="1" customWidth="1"/>
    <col min="4105" max="4334" width="8.85546875" style="19"/>
    <col min="4335" max="4336" width="4.140625" style="19" customWidth="1"/>
    <col min="4337" max="4340" width="6.28515625" style="19" customWidth="1"/>
    <col min="4341" max="4341" width="1" style="19" customWidth="1"/>
    <col min="4342" max="4342" width="0" style="19" hidden="1" customWidth="1"/>
    <col min="4343" max="4344" width="4.140625" style="19" customWidth="1"/>
    <col min="4345" max="4345" width="5.28515625" style="19" customWidth="1"/>
    <col min="4346" max="4346" width="0" style="19" hidden="1" customWidth="1"/>
    <col min="4347" max="4349" width="3.5703125" style="19" customWidth="1"/>
    <col min="4350" max="4350" width="3.140625" style="19" customWidth="1"/>
    <col min="4351" max="4354" width="3.28515625" style="19" customWidth="1"/>
    <col min="4355" max="4355" width="1" style="19" customWidth="1"/>
    <col min="4356" max="4357" width="0" style="19" hidden="1" customWidth="1"/>
    <col min="4358" max="4358" width="7.42578125" style="19" customWidth="1"/>
    <col min="4359" max="4359" width="6.140625" style="19" customWidth="1"/>
    <col min="4360" max="4360" width="0" style="19" hidden="1" customWidth="1"/>
    <col min="4361" max="4590" width="8.85546875" style="19"/>
    <col min="4591" max="4592" width="4.140625" style="19" customWidth="1"/>
    <col min="4593" max="4596" width="6.28515625" style="19" customWidth="1"/>
    <col min="4597" max="4597" width="1" style="19" customWidth="1"/>
    <col min="4598" max="4598" width="0" style="19" hidden="1" customWidth="1"/>
    <col min="4599" max="4600" width="4.140625" style="19" customWidth="1"/>
    <col min="4601" max="4601" width="5.28515625" style="19" customWidth="1"/>
    <col min="4602" max="4602" width="0" style="19" hidden="1" customWidth="1"/>
    <col min="4603" max="4605" width="3.5703125" style="19" customWidth="1"/>
    <col min="4606" max="4606" width="3.140625" style="19" customWidth="1"/>
    <col min="4607" max="4610" width="3.28515625" style="19" customWidth="1"/>
    <col min="4611" max="4611" width="1" style="19" customWidth="1"/>
    <col min="4612" max="4613" width="0" style="19" hidden="1" customWidth="1"/>
    <col min="4614" max="4614" width="7.42578125" style="19" customWidth="1"/>
    <col min="4615" max="4615" width="6.140625" style="19" customWidth="1"/>
    <col min="4616" max="4616" width="0" style="19" hidden="1" customWidth="1"/>
    <col min="4617" max="4846" width="8.85546875" style="19"/>
    <col min="4847" max="4848" width="4.140625" style="19" customWidth="1"/>
    <col min="4849" max="4852" width="6.28515625" style="19" customWidth="1"/>
    <col min="4853" max="4853" width="1" style="19" customWidth="1"/>
    <col min="4854" max="4854" width="0" style="19" hidden="1" customWidth="1"/>
    <col min="4855" max="4856" width="4.140625" style="19" customWidth="1"/>
    <col min="4857" max="4857" width="5.28515625" style="19" customWidth="1"/>
    <col min="4858" max="4858" width="0" style="19" hidden="1" customWidth="1"/>
    <col min="4859" max="4861" width="3.5703125" style="19" customWidth="1"/>
    <col min="4862" max="4862" width="3.140625" style="19" customWidth="1"/>
    <col min="4863" max="4866" width="3.28515625" style="19" customWidth="1"/>
    <col min="4867" max="4867" width="1" style="19" customWidth="1"/>
    <col min="4868" max="4869" width="0" style="19" hidden="1" customWidth="1"/>
    <col min="4870" max="4870" width="7.42578125" style="19" customWidth="1"/>
    <col min="4871" max="4871" width="6.140625" style="19" customWidth="1"/>
    <col min="4872" max="4872" width="0" style="19" hidden="1" customWidth="1"/>
    <col min="4873" max="5102" width="8.85546875" style="19"/>
    <col min="5103" max="5104" width="4.140625" style="19" customWidth="1"/>
    <col min="5105" max="5108" width="6.28515625" style="19" customWidth="1"/>
    <col min="5109" max="5109" width="1" style="19" customWidth="1"/>
    <col min="5110" max="5110" width="0" style="19" hidden="1" customWidth="1"/>
    <col min="5111" max="5112" width="4.140625" style="19" customWidth="1"/>
    <col min="5113" max="5113" width="5.28515625" style="19" customWidth="1"/>
    <col min="5114" max="5114" width="0" style="19" hidden="1" customWidth="1"/>
    <col min="5115" max="5117" width="3.5703125" style="19" customWidth="1"/>
    <col min="5118" max="5118" width="3.140625" style="19" customWidth="1"/>
    <col min="5119" max="5122" width="3.28515625" style="19" customWidth="1"/>
    <col min="5123" max="5123" width="1" style="19" customWidth="1"/>
    <col min="5124" max="5125" width="0" style="19" hidden="1" customWidth="1"/>
    <col min="5126" max="5126" width="7.42578125" style="19" customWidth="1"/>
    <col min="5127" max="5127" width="6.140625" style="19" customWidth="1"/>
    <col min="5128" max="5128" width="0" style="19" hidden="1" customWidth="1"/>
    <col min="5129" max="5358" width="8.85546875" style="19"/>
    <col min="5359" max="5360" width="4.140625" style="19" customWidth="1"/>
    <col min="5361" max="5364" width="6.28515625" style="19" customWidth="1"/>
    <col min="5365" max="5365" width="1" style="19" customWidth="1"/>
    <col min="5366" max="5366" width="0" style="19" hidden="1" customWidth="1"/>
    <col min="5367" max="5368" width="4.140625" style="19" customWidth="1"/>
    <col min="5369" max="5369" width="5.28515625" style="19" customWidth="1"/>
    <col min="5370" max="5370" width="0" style="19" hidden="1" customWidth="1"/>
    <col min="5371" max="5373" width="3.5703125" style="19" customWidth="1"/>
    <col min="5374" max="5374" width="3.140625" style="19" customWidth="1"/>
    <col min="5375" max="5378" width="3.28515625" style="19" customWidth="1"/>
    <col min="5379" max="5379" width="1" style="19" customWidth="1"/>
    <col min="5380" max="5381" width="0" style="19" hidden="1" customWidth="1"/>
    <col min="5382" max="5382" width="7.42578125" style="19" customWidth="1"/>
    <col min="5383" max="5383" width="6.140625" style="19" customWidth="1"/>
    <col min="5384" max="5384" width="0" style="19" hidden="1" customWidth="1"/>
    <col min="5385" max="5614" width="8.85546875" style="19"/>
    <col min="5615" max="5616" width="4.140625" style="19" customWidth="1"/>
    <col min="5617" max="5620" width="6.28515625" style="19" customWidth="1"/>
    <col min="5621" max="5621" width="1" style="19" customWidth="1"/>
    <col min="5622" max="5622" width="0" style="19" hidden="1" customWidth="1"/>
    <col min="5623" max="5624" width="4.140625" style="19" customWidth="1"/>
    <col min="5625" max="5625" width="5.28515625" style="19" customWidth="1"/>
    <col min="5626" max="5626" width="0" style="19" hidden="1" customWidth="1"/>
    <col min="5627" max="5629" width="3.5703125" style="19" customWidth="1"/>
    <col min="5630" max="5630" width="3.140625" style="19" customWidth="1"/>
    <col min="5631" max="5634" width="3.28515625" style="19" customWidth="1"/>
    <col min="5635" max="5635" width="1" style="19" customWidth="1"/>
    <col min="5636" max="5637" width="0" style="19" hidden="1" customWidth="1"/>
    <col min="5638" max="5638" width="7.42578125" style="19" customWidth="1"/>
    <col min="5639" max="5639" width="6.140625" style="19" customWidth="1"/>
    <col min="5640" max="5640" width="0" style="19" hidden="1" customWidth="1"/>
    <col min="5641" max="5870" width="8.85546875" style="19"/>
    <col min="5871" max="5872" width="4.140625" style="19" customWidth="1"/>
    <col min="5873" max="5876" width="6.28515625" style="19" customWidth="1"/>
    <col min="5877" max="5877" width="1" style="19" customWidth="1"/>
    <col min="5878" max="5878" width="0" style="19" hidden="1" customWidth="1"/>
    <col min="5879" max="5880" width="4.140625" style="19" customWidth="1"/>
    <col min="5881" max="5881" width="5.28515625" style="19" customWidth="1"/>
    <col min="5882" max="5882" width="0" style="19" hidden="1" customWidth="1"/>
    <col min="5883" max="5885" width="3.5703125" style="19" customWidth="1"/>
    <col min="5886" max="5886" width="3.140625" style="19" customWidth="1"/>
    <col min="5887" max="5890" width="3.28515625" style="19" customWidth="1"/>
    <col min="5891" max="5891" width="1" style="19" customWidth="1"/>
    <col min="5892" max="5893" width="0" style="19" hidden="1" customWidth="1"/>
    <col min="5894" max="5894" width="7.42578125" style="19" customWidth="1"/>
    <col min="5895" max="5895" width="6.140625" style="19" customWidth="1"/>
    <col min="5896" max="5896" width="0" style="19" hidden="1" customWidth="1"/>
    <col min="5897" max="6126" width="8.85546875" style="19"/>
    <col min="6127" max="6128" width="4.140625" style="19" customWidth="1"/>
    <col min="6129" max="6132" width="6.28515625" style="19" customWidth="1"/>
    <col min="6133" max="6133" width="1" style="19" customWidth="1"/>
    <col min="6134" max="6134" width="0" style="19" hidden="1" customWidth="1"/>
    <col min="6135" max="6136" width="4.140625" style="19" customWidth="1"/>
    <col min="6137" max="6137" width="5.28515625" style="19" customWidth="1"/>
    <col min="6138" max="6138" width="0" style="19" hidden="1" customWidth="1"/>
    <col min="6139" max="6141" width="3.5703125" style="19" customWidth="1"/>
    <col min="6142" max="6142" width="3.140625" style="19" customWidth="1"/>
    <col min="6143" max="6146" width="3.28515625" style="19" customWidth="1"/>
    <col min="6147" max="6147" width="1" style="19" customWidth="1"/>
    <col min="6148" max="6149" width="0" style="19" hidden="1" customWidth="1"/>
    <col min="6150" max="6150" width="7.42578125" style="19" customWidth="1"/>
    <col min="6151" max="6151" width="6.140625" style="19" customWidth="1"/>
    <col min="6152" max="6152" width="0" style="19" hidden="1" customWidth="1"/>
    <col min="6153" max="6382" width="8.85546875" style="19"/>
    <col min="6383" max="6384" width="4.140625" style="19" customWidth="1"/>
    <col min="6385" max="6388" width="6.28515625" style="19" customWidth="1"/>
    <col min="6389" max="6389" width="1" style="19" customWidth="1"/>
    <col min="6390" max="6390" width="0" style="19" hidden="1" customWidth="1"/>
    <col min="6391" max="6392" width="4.140625" style="19" customWidth="1"/>
    <col min="6393" max="6393" width="5.28515625" style="19" customWidth="1"/>
    <col min="6394" max="6394" width="0" style="19" hidden="1" customWidth="1"/>
    <col min="6395" max="6397" width="3.5703125" style="19" customWidth="1"/>
    <col min="6398" max="6398" width="3.140625" style="19" customWidth="1"/>
    <col min="6399" max="6402" width="3.28515625" style="19" customWidth="1"/>
    <col min="6403" max="6403" width="1" style="19" customWidth="1"/>
    <col min="6404" max="6405" width="0" style="19" hidden="1" customWidth="1"/>
    <col min="6406" max="6406" width="7.42578125" style="19" customWidth="1"/>
    <col min="6407" max="6407" width="6.140625" style="19" customWidth="1"/>
    <col min="6408" max="6408" width="0" style="19" hidden="1" customWidth="1"/>
    <col min="6409" max="6638" width="8.85546875" style="19"/>
    <col min="6639" max="6640" width="4.140625" style="19" customWidth="1"/>
    <col min="6641" max="6644" width="6.28515625" style="19" customWidth="1"/>
    <col min="6645" max="6645" width="1" style="19" customWidth="1"/>
    <col min="6646" max="6646" width="0" style="19" hidden="1" customWidth="1"/>
    <col min="6647" max="6648" width="4.140625" style="19" customWidth="1"/>
    <col min="6649" max="6649" width="5.28515625" style="19" customWidth="1"/>
    <col min="6650" max="6650" width="0" style="19" hidden="1" customWidth="1"/>
    <col min="6651" max="6653" width="3.5703125" style="19" customWidth="1"/>
    <col min="6654" max="6654" width="3.140625" style="19" customWidth="1"/>
    <col min="6655" max="6658" width="3.28515625" style="19" customWidth="1"/>
    <col min="6659" max="6659" width="1" style="19" customWidth="1"/>
    <col min="6660" max="6661" width="0" style="19" hidden="1" customWidth="1"/>
    <col min="6662" max="6662" width="7.42578125" style="19" customWidth="1"/>
    <col min="6663" max="6663" width="6.140625" style="19" customWidth="1"/>
    <col min="6664" max="6664" width="0" style="19" hidden="1" customWidth="1"/>
    <col min="6665" max="6894" width="8.85546875" style="19"/>
    <col min="6895" max="6896" width="4.140625" style="19" customWidth="1"/>
    <col min="6897" max="6900" width="6.28515625" style="19" customWidth="1"/>
    <col min="6901" max="6901" width="1" style="19" customWidth="1"/>
    <col min="6902" max="6902" width="0" style="19" hidden="1" customWidth="1"/>
    <col min="6903" max="6904" width="4.140625" style="19" customWidth="1"/>
    <col min="6905" max="6905" width="5.28515625" style="19" customWidth="1"/>
    <col min="6906" max="6906" width="0" style="19" hidden="1" customWidth="1"/>
    <col min="6907" max="6909" width="3.5703125" style="19" customWidth="1"/>
    <col min="6910" max="6910" width="3.140625" style="19" customWidth="1"/>
    <col min="6911" max="6914" width="3.28515625" style="19" customWidth="1"/>
    <col min="6915" max="6915" width="1" style="19" customWidth="1"/>
    <col min="6916" max="6917" width="0" style="19" hidden="1" customWidth="1"/>
    <col min="6918" max="6918" width="7.42578125" style="19" customWidth="1"/>
    <col min="6919" max="6919" width="6.140625" style="19" customWidth="1"/>
    <col min="6920" max="6920" width="0" style="19" hidden="1" customWidth="1"/>
    <col min="6921" max="7150" width="8.85546875" style="19"/>
    <col min="7151" max="7152" width="4.140625" style="19" customWidth="1"/>
    <col min="7153" max="7156" width="6.28515625" style="19" customWidth="1"/>
    <col min="7157" max="7157" width="1" style="19" customWidth="1"/>
    <col min="7158" max="7158" width="0" style="19" hidden="1" customWidth="1"/>
    <col min="7159" max="7160" width="4.140625" style="19" customWidth="1"/>
    <col min="7161" max="7161" width="5.28515625" style="19" customWidth="1"/>
    <col min="7162" max="7162" width="0" style="19" hidden="1" customWidth="1"/>
    <col min="7163" max="7165" width="3.5703125" style="19" customWidth="1"/>
    <col min="7166" max="7166" width="3.140625" style="19" customWidth="1"/>
    <col min="7167" max="7170" width="3.28515625" style="19" customWidth="1"/>
    <col min="7171" max="7171" width="1" style="19" customWidth="1"/>
    <col min="7172" max="7173" width="0" style="19" hidden="1" customWidth="1"/>
    <col min="7174" max="7174" width="7.42578125" style="19" customWidth="1"/>
    <col min="7175" max="7175" width="6.140625" style="19" customWidth="1"/>
    <col min="7176" max="7176" width="0" style="19" hidden="1" customWidth="1"/>
    <col min="7177" max="7406" width="8.85546875" style="19"/>
    <col min="7407" max="7408" width="4.140625" style="19" customWidth="1"/>
    <col min="7409" max="7412" width="6.28515625" style="19" customWidth="1"/>
    <col min="7413" max="7413" width="1" style="19" customWidth="1"/>
    <col min="7414" max="7414" width="0" style="19" hidden="1" customWidth="1"/>
    <col min="7415" max="7416" width="4.140625" style="19" customWidth="1"/>
    <col min="7417" max="7417" width="5.28515625" style="19" customWidth="1"/>
    <col min="7418" max="7418" width="0" style="19" hidden="1" customWidth="1"/>
    <col min="7419" max="7421" width="3.5703125" style="19" customWidth="1"/>
    <col min="7422" max="7422" width="3.140625" style="19" customWidth="1"/>
    <col min="7423" max="7426" width="3.28515625" style="19" customWidth="1"/>
    <col min="7427" max="7427" width="1" style="19" customWidth="1"/>
    <col min="7428" max="7429" width="0" style="19" hidden="1" customWidth="1"/>
    <col min="7430" max="7430" width="7.42578125" style="19" customWidth="1"/>
    <col min="7431" max="7431" width="6.140625" style="19" customWidth="1"/>
    <col min="7432" max="7432" width="0" style="19" hidden="1" customWidth="1"/>
    <col min="7433" max="7662" width="8.85546875" style="19"/>
    <col min="7663" max="7664" width="4.140625" style="19" customWidth="1"/>
    <col min="7665" max="7668" width="6.28515625" style="19" customWidth="1"/>
    <col min="7669" max="7669" width="1" style="19" customWidth="1"/>
    <col min="7670" max="7670" width="0" style="19" hidden="1" customWidth="1"/>
    <col min="7671" max="7672" width="4.140625" style="19" customWidth="1"/>
    <col min="7673" max="7673" width="5.28515625" style="19" customWidth="1"/>
    <col min="7674" max="7674" width="0" style="19" hidden="1" customWidth="1"/>
    <col min="7675" max="7677" width="3.5703125" style="19" customWidth="1"/>
    <col min="7678" max="7678" width="3.140625" style="19" customWidth="1"/>
    <col min="7679" max="7682" width="3.28515625" style="19" customWidth="1"/>
    <col min="7683" max="7683" width="1" style="19" customWidth="1"/>
    <col min="7684" max="7685" width="0" style="19" hidden="1" customWidth="1"/>
    <col min="7686" max="7686" width="7.42578125" style="19" customWidth="1"/>
    <col min="7687" max="7687" width="6.140625" style="19" customWidth="1"/>
    <col min="7688" max="7688" width="0" style="19" hidden="1" customWidth="1"/>
    <col min="7689" max="7918" width="8.85546875" style="19"/>
    <col min="7919" max="7920" width="4.140625" style="19" customWidth="1"/>
    <col min="7921" max="7924" width="6.28515625" style="19" customWidth="1"/>
    <col min="7925" max="7925" width="1" style="19" customWidth="1"/>
    <col min="7926" max="7926" width="0" style="19" hidden="1" customWidth="1"/>
    <col min="7927" max="7928" width="4.140625" style="19" customWidth="1"/>
    <col min="7929" max="7929" width="5.28515625" style="19" customWidth="1"/>
    <col min="7930" max="7930" width="0" style="19" hidden="1" customWidth="1"/>
    <col min="7931" max="7933" width="3.5703125" style="19" customWidth="1"/>
    <col min="7934" max="7934" width="3.140625" style="19" customWidth="1"/>
    <col min="7935" max="7938" width="3.28515625" style="19" customWidth="1"/>
    <col min="7939" max="7939" width="1" style="19" customWidth="1"/>
    <col min="7940" max="7941" width="0" style="19" hidden="1" customWidth="1"/>
    <col min="7942" max="7942" width="7.42578125" style="19" customWidth="1"/>
    <col min="7943" max="7943" width="6.140625" style="19" customWidth="1"/>
    <col min="7944" max="7944" width="0" style="19" hidden="1" customWidth="1"/>
    <col min="7945" max="8174" width="8.85546875" style="19"/>
    <col min="8175" max="8176" width="4.140625" style="19" customWidth="1"/>
    <col min="8177" max="8180" width="6.28515625" style="19" customWidth="1"/>
    <col min="8181" max="8181" width="1" style="19" customWidth="1"/>
    <col min="8182" max="8182" width="0" style="19" hidden="1" customWidth="1"/>
    <col min="8183" max="8184" width="4.140625" style="19" customWidth="1"/>
    <col min="8185" max="8185" width="5.28515625" style="19" customWidth="1"/>
    <col min="8186" max="8186" width="0" style="19" hidden="1" customWidth="1"/>
    <col min="8187" max="8189" width="3.5703125" style="19" customWidth="1"/>
    <col min="8190" max="8190" width="3.140625" style="19" customWidth="1"/>
    <col min="8191" max="8194" width="3.28515625" style="19" customWidth="1"/>
    <col min="8195" max="8195" width="1" style="19" customWidth="1"/>
    <col min="8196" max="8197" width="0" style="19" hidden="1" customWidth="1"/>
    <col min="8198" max="8198" width="7.42578125" style="19" customWidth="1"/>
    <col min="8199" max="8199" width="6.140625" style="19" customWidth="1"/>
    <col min="8200" max="8200" width="0" style="19" hidden="1" customWidth="1"/>
    <col min="8201" max="8430" width="8.85546875" style="19"/>
    <col min="8431" max="8432" width="4.140625" style="19" customWidth="1"/>
    <col min="8433" max="8436" width="6.28515625" style="19" customWidth="1"/>
    <col min="8437" max="8437" width="1" style="19" customWidth="1"/>
    <col min="8438" max="8438" width="0" style="19" hidden="1" customWidth="1"/>
    <col min="8439" max="8440" width="4.140625" style="19" customWidth="1"/>
    <col min="8441" max="8441" width="5.28515625" style="19" customWidth="1"/>
    <col min="8442" max="8442" width="0" style="19" hidden="1" customWidth="1"/>
    <col min="8443" max="8445" width="3.5703125" style="19" customWidth="1"/>
    <col min="8446" max="8446" width="3.140625" style="19" customWidth="1"/>
    <col min="8447" max="8450" width="3.28515625" style="19" customWidth="1"/>
    <col min="8451" max="8451" width="1" style="19" customWidth="1"/>
    <col min="8452" max="8453" width="0" style="19" hidden="1" customWidth="1"/>
    <col min="8454" max="8454" width="7.42578125" style="19" customWidth="1"/>
    <col min="8455" max="8455" width="6.140625" style="19" customWidth="1"/>
    <col min="8456" max="8456" width="0" style="19" hidden="1" customWidth="1"/>
    <col min="8457" max="8686" width="8.85546875" style="19"/>
    <col min="8687" max="8688" width="4.140625" style="19" customWidth="1"/>
    <col min="8689" max="8692" width="6.28515625" style="19" customWidth="1"/>
    <col min="8693" max="8693" width="1" style="19" customWidth="1"/>
    <col min="8694" max="8694" width="0" style="19" hidden="1" customWidth="1"/>
    <col min="8695" max="8696" width="4.140625" style="19" customWidth="1"/>
    <col min="8697" max="8697" width="5.28515625" style="19" customWidth="1"/>
    <col min="8698" max="8698" width="0" style="19" hidden="1" customWidth="1"/>
    <col min="8699" max="8701" width="3.5703125" style="19" customWidth="1"/>
    <col min="8702" max="8702" width="3.140625" style="19" customWidth="1"/>
    <col min="8703" max="8706" width="3.28515625" style="19" customWidth="1"/>
    <col min="8707" max="8707" width="1" style="19" customWidth="1"/>
    <col min="8708" max="8709" width="0" style="19" hidden="1" customWidth="1"/>
    <col min="8710" max="8710" width="7.42578125" style="19" customWidth="1"/>
    <col min="8711" max="8711" width="6.140625" style="19" customWidth="1"/>
    <col min="8712" max="8712" width="0" style="19" hidden="1" customWidth="1"/>
    <col min="8713" max="8942" width="8.85546875" style="19"/>
    <col min="8943" max="8944" width="4.140625" style="19" customWidth="1"/>
    <col min="8945" max="8948" width="6.28515625" style="19" customWidth="1"/>
    <col min="8949" max="8949" width="1" style="19" customWidth="1"/>
    <col min="8950" max="8950" width="0" style="19" hidden="1" customWidth="1"/>
    <col min="8951" max="8952" width="4.140625" style="19" customWidth="1"/>
    <col min="8953" max="8953" width="5.28515625" style="19" customWidth="1"/>
    <col min="8954" max="8954" width="0" style="19" hidden="1" customWidth="1"/>
    <col min="8955" max="8957" width="3.5703125" style="19" customWidth="1"/>
    <col min="8958" max="8958" width="3.140625" style="19" customWidth="1"/>
    <col min="8959" max="8962" width="3.28515625" style="19" customWidth="1"/>
    <col min="8963" max="8963" width="1" style="19" customWidth="1"/>
    <col min="8964" max="8965" width="0" style="19" hidden="1" customWidth="1"/>
    <col min="8966" max="8966" width="7.42578125" style="19" customWidth="1"/>
    <col min="8967" max="8967" width="6.140625" style="19" customWidth="1"/>
    <col min="8968" max="8968" width="0" style="19" hidden="1" customWidth="1"/>
    <col min="8969" max="9198" width="8.85546875" style="19"/>
    <col min="9199" max="9200" width="4.140625" style="19" customWidth="1"/>
    <col min="9201" max="9204" width="6.28515625" style="19" customWidth="1"/>
    <col min="9205" max="9205" width="1" style="19" customWidth="1"/>
    <col min="9206" max="9206" width="0" style="19" hidden="1" customWidth="1"/>
    <col min="9207" max="9208" width="4.140625" style="19" customWidth="1"/>
    <col min="9209" max="9209" width="5.28515625" style="19" customWidth="1"/>
    <col min="9210" max="9210" width="0" style="19" hidden="1" customWidth="1"/>
    <col min="9211" max="9213" width="3.5703125" style="19" customWidth="1"/>
    <col min="9214" max="9214" width="3.140625" style="19" customWidth="1"/>
    <col min="9215" max="9218" width="3.28515625" style="19" customWidth="1"/>
    <col min="9219" max="9219" width="1" style="19" customWidth="1"/>
    <col min="9220" max="9221" width="0" style="19" hidden="1" customWidth="1"/>
    <col min="9222" max="9222" width="7.42578125" style="19" customWidth="1"/>
    <col min="9223" max="9223" width="6.140625" style="19" customWidth="1"/>
    <col min="9224" max="9224" width="0" style="19" hidden="1" customWidth="1"/>
    <col min="9225" max="9454" width="8.85546875" style="19"/>
    <col min="9455" max="9456" width="4.140625" style="19" customWidth="1"/>
    <col min="9457" max="9460" width="6.28515625" style="19" customWidth="1"/>
    <col min="9461" max="9461" width="1" style="19" customWidth="1"/>
    <col min="9462" max="9462" width="0" style="19" hidden="1" customWidth="1"/>
    <col min="9463" max="9464" width="4.140625" style="19" customWidth="1"/>
    <col min="9465" max="9465" width="5.28515625" style="19" customWidth="1"/>
    <col min="9466" max="9466" width="0" style="19" hidden="1" customWidth="1"/>
    <col min="9467" max="9469" width="3.5703125" style="19" customWidth="1"/>
    <col min="9470" max="9470" width="3.140625" style="19" customWidth="1"/>
    <col min="9471" max="9474" width="3.28515625" style="19" customWidth="1"/>
    <col min="9475" max="9475" width="1" style="19" customWidth="1"/>
    <col min="9476" max="9477" width="0" style="19" hidden="1" customWidth="1"/>
    <col min="9478" max="9478" width="7.42578125" style="19" customWidth="1"/>
    <col min="9479" max="9479" width="6.140625" style="19" customWidth="1"/>
    <col min="9480" max="9480" width="0" style="19" hidden="1" customWidth="1"/>
    <col min="9481" max="9710" width="8.85546875" style="19"/>
    <col min="9711" max="9712" width="4.140625" style="19" customWidth="1"/>
    <col min="9713" max="9716" width="6.28515625" style="19" customWidth="1"/>
    <col min="9717" max="9717" width="1" style="19" customWidth="1"/>
    <col min="9718" max="9718" width="0" style="19" hidden="1" customWidth="1"/>
    <col min="9719" max="9720" width="4.140625" style="19" customWidth="1"/>
    <col min="9721" max="9721" width="5.28515625" style="19" customWidth="1"/>
    <col min="9722" max="9722" width="0" style="19" hidden="1" customWidth="1"/>
    <col min="9723" max="9725" width="3.5703125" style="19" customWidth="1"/>
    <col min="9726" max="9726" width="3.140625" style="19" customWidth="1"/>
    <col min="9727" max="9730" width="3.28515625" style="19" customWidth="1"/>
    <col min="9731" max="9731" width="1" style="19" customWidth="1"/>
    <col min="9732" max="9733" width="0" style="19" hidden="1" customWidth="1"/>
    <col min="9734" max="9734" width="7.42578125" style="19" customWidth="1"/>
    <col min="9735" max="9735" width="6.140625" style="19" customWidth="1"/>
    <col min="9736" max="9736" width="0" style="19" hidden="1" customWidth="1"/>
    <col min="9737" max="9966" width="8.85546875" style="19"/>
    <col min="9967" max="9968" width="4.140625" style="19" customWidth="1"/>
    <col min="9969" max="9972" width="6.28515625" style="19" customWidth="1"/>
    <col min="9973" max="9973" width="1" style="19" customWidth="1"/>
    <col min="9974" max="9974" width="0" style="19" hidden="1" customWidth="1"/>
    <col min="9975" max="9976" width="4.140625" style="19" customWidth="1"/>
    <col min="9977" max="9977" width="5.28515625" style="19" customWidth="1"/>
    <col min="9978" max="9978" width="0" style="19" hidden="1" customWidth="1"/>
    <col min="9979" max="9981" width="3.5703125" style="19" customWidth="1"/>
    <col min="9982" max="9982" width="3.140625" style="19" customWidth="1"/>
    <col min="9983" max="9986" width="3.28515625" style="19" customWidth="1"/>
    <col min="9987" max="9987" width="1" style="19" customWidth="1"/>
    <col min="9988" max="9989" width="0" style="19" hidden="1" customWidth="1"/>
    <col min="9990" max="9990" width="7.42578125" style="19" customWidth="1"/>
    <col min="9991" max="9991" width="6.140625" style="19" customWidth="1"/>
    <col min="9992" max="9992" width="0" style="19" hidden="1" customWidth="1"/>
    <col min="9993" max="10222" width="8.85546875" style="19"/>
    <col min="10223" max="10224" width="4.140625" style="19" customWidth="1"/>
    <col min="10225" max="10228" width="6.28515625" style="19" customWidth="1"/>
    <col min="10229" max="10229" width="1" style="19" customWidth="1"/>
    <col min="10230" max="10230" width="0" style="19" hidden="1" customWidth="1"/>
    <col min="10231" max="10232" width="4.140625" style="19" customWidth="1"/>
    <col min="10233" max="10233" width="5.28515625" style="19" customWidth="1"/>
    <col min="10234" max="10234" width="0" style="19" hidden="1" customWidth="1"/>
    <col min="10235" max="10237" width="3.5703125" style="19" customWidth="1"/>
    <col min="10238" max="10238" width="3.140625" style="19" customWidth="1"/>
    <col min="10239" max="10242" width="3.28515625" style="19" customWidth="1"/>
    <col min="10243" max="10243" width="1" style="19" customWidth="1"/>
    <col min="10244" max="10245" width="0" style="19" hidden="1" customWidth="1"/>
    <col min="10246" max="10246" width="7.42578125" style="19" customWidth="1"/>
    <col min="10247" max="10247" width="6.140625" style="19" customWidth="1"/>
    <col min="10248" max="10248" width="0" style="19" hidden="1" customWidth="1"/>
    <col min="10249" max="10478" width="8.85546875" style="19"/>
    <col min="10479" max="10480" width="4.140625" style="19" customWidth="1"/>
    <col min="10481" max="10484" width="6.28515625" style="19" customWidth="1"/>
    <col min="10485" max="10485" width="1" style="19" customWidth="1"/>
    <col min="10486" max="10486" width="0" style="19" hidden="1" customWidth="1"/>
    <col min="10487" max="10488" width="4.140625" style="19" customWidth="1"/>
    <col min="10489" max="10489" width="5.28515625" style="19" customWidth="1"/>
    <col min="10490" max="10490" width="0" style="19" hidden="1" customWidth="1"/>
    <col min="10491" max="10493" width="3.5703125" style="19" customWidth="1"/>
    <col min="10494" max="10494" width="3.140625" style="19" customWidth="1"/>
    <col min="10495" max="10498" width="3.28515625" style="19" customWidth="1"/>
    <col min="10499" max="10499" width="1" style="19" customWidth="1"/>
    <col min="10500" max="10501" width="0" style="19" hidden="1" customWidth="1"/>
    <col min="10502" max="10502" width="7.42578125" style="19" customWidth="1"/>
    <col min="10503" max="10503" width="6.140625" style="19" customWidth="1"/>
    <col min="10504" max="10504" width="0" style="19" hidden="1" customWidth="1"/>
    <col min="10505" max="10734" width="8.85546875" style="19"/>
    <col min="10735" max="10736" width="4.140625" style="19" customWidth="1"/>
    <col min="10737" max="10740" width="6.28515625" style="19" customWidth="1"/>
    <col min="10741" max="10741" width="1" style="19" customWidth="1"/>
    <col min="10742" max="10742" width="0" style="19" hidden="1" customWidth="1"/>
    <col min="10743" max="10744" width="4.140625" style="19" customWidth="1"/>
    <col min="10745" max="10745" width="5.28515625" style="19" customWidth="1"/>
    <col min="10746" max="10746" width="0" style="19" hidden="1" customWidth="1"/>
    <col min="10747" max="10749" width="3.5703125" style="19" customWidth="1"/>
    <col min="10750" max="10750" width="3.140625" style="19" customWidth="1"/>
    <col min="10751" max="10754" width="3.28515625" style="19" customWidth="1"/>
    <col min="10755" max="10755" width="1" style="19" customWidth="1"/>
    <col min="10756" max="10757" width="0" style="19" hidden="1" customWidth="1"/>
    <col min="10758" max="10758" width="7.42578125" style="19" customWidth="1"/>
    <col min="10759" max="10759" width="6.140625" style="19" customWidth="1"/>
    <col min="10760" max="10760" width="0" style="19" hidden="1" customWidth="1"/>
    <col min="10761" max="10990" width="8.85546875" style="19"/>
    <col min="10991" max="10992" width="4.140625" style="19" customWidth="1"/>
    <col min="10993" max="10996" width="6.28515625" style="19" customWidth="1"/>
    <col min="10997" max="10997" width="1" style="19" customWidth="1"/>
    <col min="10998" max="10998" width="0" style="19" hidden="1" customWidth="1"/>
    <col min="10999" max="11000" width="4.140625" style="19" customWidth="1"/>
    <col min="11001" max="11001" width="5.28515625" style="19" customWidth="1"/>
    <col min="11002" max="11002" width="0" style="19" hidden="1" customWidth="1"/>
    <col min="11003" max="11005" width="3.5703125" style="19" customWidth="1"/>
    <col min="11006" max="11006" width="3.140625" style="19" customWidth="1"/>
    <col min="11007" max="11010" width="3.28515625" style="19" customWidth="1"/>
    <col min="11011" max="11011" width="1" style="19" customWidth="1"/>
    <col min="11012" max="11013" width="0" style="19" hidden="1" customWidth="1"/>
    <col min="11014" max="11014" width="7.42578125" style="19" customWidth="1"/>
    <col min="11015" max="11015" width="6.140625" style="19" customWidth="1"/>
    <col min="11016" max="11016" width="0" style="19" hidden="1" customWidth="1"/>
    <col min="11017" max="11246" width="8.85546875" style="19"/>
    <col min="11247" max="11248" width="4.140625" style="19" customWidth="1"/>
    <col min="11249" max="11252" width="6.28515625" style="19" customWidth="1"/>
    <col min="11253" max="11253" width="1" style="19" customWidth="1"/>
    <col min="11254" max="11254" width="0" style="19" hidden="1" customWidth="1"/>
    <col min="11255" max="11256" width="4.140625" style="19" customWidth="1"/>
    <col min="11257" max="11257" width="5.28515625" style="19" customWidth="1"/>
    <col min="11258" max="11258" width="0" style="19" hidden="1" customWidth="1"/>
    <col min="11259" max="11261" width="3.5703125" style="19" customWidth="1"/>
    <col min="11262" max="11262" width="3.140625" style="19" customWidth="1"/>
    <col min="11263" max="11266" width="3.28515625" style="19" customWidth="1"/>
    <col min="11267" max="11267" width="1" style="19" customWidth="1"/>
    <col min="11268" max="11269" width="0" style="19" hidden="1" customWidth="1"/>
    <col min="11270" max="11270" width="7.42578125" style="19" customWidth="1"/>
    <col min="11271" max="11271" width="6.140625" style="19" customWidth="1"/>
    <col min="11272" max="11272" width="0" style="19" hidden="1" customWidth="1"/>
    <col min="11273" max="11502" width="8.85546875" style="19"/>
    <col min="11503" max="11504" width="4.140625" style="19" customWidth="1"/>
    <col min="11505" max="11508" width="6.28515625" style="19" customWidth="1"/>
    <col min="11509" max="11509" width="1" style="19" customWidth="1"/>
    <col min="11510" max="11510" width="0" style="19" hidden="1" customWidth="1"/>
    <col min="11511" max="11512" width="4.140625" style="19" customWidth="1"/>
    <col min="11513" max="11513" width="5.28515625" style="19" customWidth="1"/>
    <col min="11514" max="11514" width="0" style="19" hidden="1" customWidth="1"/>
    <col min="11515" max="11517" width="3.5703125" style="19" customWidth="1"/>
    <col min="11518" max="11518" width="3.140625" style="19" customWidth="1"/>
    <col min="11519" max="11522" width="3.28515625" style="19" customWidth="1"/>
    <col min="11523" max="11523" width="1" style="19" customWidth="1"/>
    <col min="11524" max="11525" width="0" style="19" hidden="1" customWidth="1"/>
    <col min="11526" max="11526" width="7.42578125" style="19" customWidth="1"/>
    <col min="11527" max="11527" width="6.140625" style="19" customWidth="1"/>
    <col min="11528" max="11528" width="0" style="19" hidden="1" customWidth="1"/>
    <col min="11529" max="11758" width="8.85546875" style="19"/>
    <col min="11759" max="11760" width="4.140625" style="19" customWidth="1"/>
    <col min="11761" max="11764" width="6.28515625" style="19" customWidth="1"/>
    <col min="11765" max="11765" width="1" style="19" customWidth="1"/>
    <col min="11766" max="11766" width="0" style="19" hidden="1" customWidth="1"/>
    <col min="11767" max="11768" width="4.140625" style="19" customWidth="1"/>
    <col min="11769" max="11769" width="5.28515625" style="19" customWidth="1"/>
    <col min="11770" max="11770" width="0" style="19" hidden="1" customWidth="1"/>
    <col min="11771" max="11773" width="3.5703125" style="19" customWidth="1"/>
    <col min="11774" max="11774" width="3.140625" style="19" customWidth="1"/>
    <col min="11775" max="11778" width="3.28515625" style="19" customWidth="1"/>
    <col min="11779" max="11779" width="1" style="19" customWidth="1"/>
    <col min="11780" max="11781" width="0" style="19" hidden="1" customWidth="1"/>
    <col min="11782" max="11782" width="7.42578125" style="19" customWidth="1"/>
    <col min="11783" max="11783" width="6.140625" style="19" customWidth="1"/>
    <col min="11784" max="11784" width="0" style="19" hidden="1" customWidth="1"/>
    <col min="11785" max="12014" width="8.85546875" style="19"/>
    <col min="12015" max="12016" width="4.140625" style="19" customWidth="1"/>
    <col min="12017" max="12020" width="6.28515625" style="19" customWidth="1"/>
    <col min="12021" max="12021" width="1" style="19" customWidth="1"/>
    <col min="12022" max="12022" width="0" style="19" hidden="1" customWidth="1"/>
    <col min="12023" max="12024" width="4.140625" style="19" customWidth="1"/>
    <col min="12025" max="12025" width="5.28515625" style="19" customWidth="1"/>
    <col min="12026" max="12026" width="0" style="19" hidden="1" customWidth="1"/>
    <col min="12027" max="12029" width="3.5703125" style="19" customWidth="1"/>
    <col min="12030" max="12030" width="3.140625" style="19" customWidth="1"/>
    <col min="12031" max="12034" width="3.28515625" style="19" customWidth="1"/>
    <col min="12035" max="12035" width="1" style="19" customWidth="1"/>
    <col min="12036" max="12037" width="0" style="19" hidden="1" customWidth="1"/>
    <col min="12038" max="12038" width="7.42578125" style="19" customWidth="1"/>
    <col min="12039" max="12039" width="6.140625" style="19" customWidth="1"/>
    <col min="12040" max="12040" width="0" style="19" hidden="1" customWidth="1"/>
    <col min="12041" max="12270" width="8.85546875" style="19"/>
    <col min="12271" max="12272" width="4.140625" style="19" customWidth="1"/>
    <col min="12273" max="12276" width="6.28515625" style="19" customWidth="1"/>
    <col min="12277" max="12277" width="1" style="19" customWidth="1"/>
    <col min="12278" max="12278" width="0" style="19" hidden="1" customWidth="1"/>
    <col min="12279" max="12280" width="4.140625" style="19" customWidth="1"/>
    <col min="12281" max="12281" width="5.28515625" style="19" customWidth="1"/>
    <col min="12282" max="12282" width="0" style="19" hidden="1" customWidth="1"/>
    <col min="12283" max="12285" width="3.5703125" style="19" customWidth="1"/>
    <col min="12286" max="12286" width="3.140625" style="19" customWidth="1"/>
    <col min="12287" max="12290" width="3.28515625" style="19" customWidth="1"/>
    <col min="12291" max="12291" width="1" style="19" customWidth="1"/>
    <col min="12292" max="12293" width="0" style="19" hidden="1" customWidth="1"/>
    <col min="12294" max="12294" width="7.42578125" style="19" customWidth="1"/>
    <col min="12295" max="12295" width="6.140625" style="19" customWidth="1"/>
    <col min="12296" max="12296" width="0" style="19" hidden="1" customWidth="1"/>
    <col min="12297" max="12526" width="8.85546875" style="19"/>
    <col min="12527" max="12528" width="4.140625" style="19" customWidth="1"/>
    <col min="12529" max="12532" width="6.28515625" style="19" customWidth="1"/>
    <col min="12533" max="12533" width="1" style="19" customWidth="1"/>
    <col min="12534" max="12534" width="0" style="19" hidden="1" customWidth="1"/>
    <col min="12535" max="12536" width="4.140625" style="19" customWidth="1"/>
    <col min="12537" max="12537" width="5.28515625" style="19" customWidth="1"/>
    <col min="12538" max="12538" width="0" style="19" hidden="1" customWidth="1"/>
    <col min="12539" max="12541" width="3.5703125" style="19" customWidth="1"/>
    <col min="12542" max="12542" width="3.140625" style="19" customWidth="1"/>
    <col min="12543" max="12546" width="3.28515625" style="19" customWidth="1"/>
    <col min="12547" max="12547" width="1" style="19" customWidth="1"/>
    <col min="12548" max="12549" width="0" style="19" hidden="1" customWidth="1"/>
    <col min="12550" max="12550" width="7.42578125" style="19" customWidth="1"/>
    <col min="12551" max="12551" width="6.140625" style="19" customWidth="1"/>
    <col min="12552" max="12552" width="0" style="19" hidden="1" customWidth="1"/>
    <col min="12553" max="12782" width="8.85546875" style="19"/>
    <col min="12783" max="12784" width="4.140625" style="19" customWidth="1"/>
    <col min="12785" max="12788" width="6.28515625" style="19" customWidth="1"/>
    <col min="12789" max="12789" width="1" style="19" customWidth="1"/>
    <col min="12790" max="12790" width="0" style="19" hidden="1" customWidth="1"/>
    <col min="12791" max="12792" width="4.140625" style="19" customWidth="1"/>
    <col min="12793" max="12793" width="5.28515625" style="19" customWidth="1"/>
    <col min="12794" max="12794" width="0" style="19" hidden="1" customWidth="1"/>
    <col min="12795" max="12797" width="3.5703125" style="19" customWidth="1"/>
    <col min="12798" max="12798" width="3.140625" style="19" customWidth="1"/>
    <col min="12799" max="12802" width="3.28515625" style="19" customWidth="1"/>
    <col min="12803" max="12803" width="1" style="19" customWidth="1"/>
    <col min="12804" max="12805" width="0" style="19" hidden="1" customWidth="1"/>
    <col min="12806" max="12806" width="7.42578125" style="19" customWidth="1"/>
    <col min="12807" max="12807" width="6.140625" style="19" customWidth="1"/>
    <col min="12808" max="12808" width="0" style="19" hidden="1" customWidth="1"/>
    <col min="12809" max="13038" width="8.85546875" style="19"/>
    <col min="13039" max="13040" width="4.140625" style="19" customWidth="1"/>
    <col min="13041" max="13044" width="6.28515625" style="19" customWidth="1"/>
    <col min="13045" max="13045" width="1" style="19" customWidth="1"/>
    <col min="13046" max="13046" width="0" style="19" hidden="1" customWidth="1"/>
    <col min="13047" max="13048" width="4.140625" style="19" customWidth="1"/>
    <col min="13049" max="13049" width="5.28515625" style="19" customWidth="1"/>
    <col min="13050" max="13050" width="0" style="19" hidden="1" customWidth="1"/>
    <col min="13051" max="13053" width="3.5703125" style="19" customWidth="1"/>
    <col min="13054" max="13054" width="3.140625" style="19" customWidth="1"/>
    <col min="13055" max="13058" width="3.28515625" style="19" customWidth="1"/>
    <col min="13059" max="13059" width="1" style="19" customWidth="1"/>
    <col min="13060" max="13061" width="0" style="19" hidden="1" customWidth="1"/>
    <col min="13062" max="13062" width="7.42578125" style="19" customWidth="1"/>
    <col min="13063" max="13063" width="6.140625" style="19" customWidth="1"/>
    <col min="13064" max="13064" width="0" style="19" hidden="1" customWidth="1"/>
    <col min="13065" max="13294" width="8.85546875" style="19"/>
    <col min="13295" max="13296" width="4.140625" style="19" customWidth="1"/>
    <col min="13297" max="13300" width="6.28515625" style="19" customWidth="1"/>
    <col min="13301" max="13301" width="1" style="19" customWidth="1"/>
    <col min="13302" max="13302" width="0" style="19" hidden="1" customWidth="1"/>
    <col min="13303" max="13304" width="4.140625" style="19" customWidth="1"/>
    <col min="13305" max="13305" width="5.28515625" style="19" customWidth="1"/>
    <col min="13306" max="13306" width="0" style="19" hidden="1" customWidth="1"/>
    <col min="13307" max="13309" width="3.5703125" style="19" customWidth="1"/>
    <col min="13310" max="13310" width="3.140625" style="19" customWidth="1"/>
    <col min="13311" max="13314" width="3.28515625" style="19" customWidth="1"/>
    <col min="13315" max="13315" width="1" style="19" customWidth="1"/>
    <col min="13316" max="13317" width="0" style="19" hidden="1" customWidth="1"/>
    <col min="13318" max="13318" width="7.42578125" style="19" customWidth="1"/>
    <col min="13319" max="13319" width="6.140625" style="19" customWidth="1"/>
    <col min="13320" max="13320" width="0" style="19" hidden="1" customWidth="1"/>
    <col min="13321" max="13550" width="8.85546875" style="19"/>
    <col min="13551" max="13552" width="4.140625" style="19" customWidth="1"/>
    <col min="13553" max="13556" width="6.28515625" style="19" customWidth="1"/>
    <col min="13557" max="13557" width="1" style="19" customWidth="1"/>
    <col min="13558" max="13558" width="0" style="19" hidden="1" customWidth="1"/>
    <col min="13559" max="13560" width="4.140625" style="19" customWidth="1"/>
    <col min="13561" max="13561" width="5.28515625" style="19" customWidth="1"/>
    <col min="13562" max="13562" width="0" style="19" hidden="1" customWidth="1"/>
    <col min="13563" max="13565" width="3.5703125" style="19" customWidth="1"/>
    <col min="13566" max="13566" width="3.140625" style="19" customWidth="1"/>
    <col min="13567" max="13570" width="3.28515625" style="19" customWidth="1"/>
    <col min="13571" max="13571" width="1" style="19" customWidth="1"/>
    <col min="13572" max="13573" width="0" style="19" hidden="1" customWidth="1"/>
    <col min="13574" max="13574" width="7.42578125" style="19" customWidth="1"/>
    <col min="13575" max="13575" width="6.140625" style="19" customWidth="1"/>
    <col min="13576" max="13576" width="0" style="19" hidden="1" customWidth="1"/>
    <col min="13577" max="13806" width="8.85546875" style="19"/>
    <col min="13807" max="13808" width="4.140625" style="19" customWidth="1"/>
    <col min="13809" max="13812" width="6.28515625" style="19" customWidth="1"/>
    <col min="13813" max="13813" width="1" style="19" customWidth="1"/>
    <col min="13814" max="13814" width="0" style="19" hidden="1" customWidth="1"/>
    <col min="13815" max="13816" width="4.140625" style="19" customWidth="1"/>
    <col min="13817" max="13817" width="5.28515625" style="19" customWidth="1"/>
    <col min="13818" max="13818" width="0" style="19" hidden="1" customWidth="1"/>
    <col min="13819" max="13821" width="3.5703125" style="19" customWidth="1"/>
    <col min="13822" max="13822" width="3.140625" style="19" customWidth="1"/>
    <col min="13823" max="13826" width="3.28515625" style="19" customWidth="1"/>
    <col min="13827" max="13827" width="1" style="19" customWidth="1"/>
    <col min="13828" max="13829" width="0" style="19" hidden="1" customWidth="1"/>
    <col min="13830" max="13830" width="7.42578125" style="19" customWidth="1"/>
    <col min="13831" max="13831" width="6.140625" style="19" customWidth="1"/>
    <col min="13832" max="13832" width="0" style="19" hidden="1" customWidth="1"/>
    <col min="13833" max="14062" width="8.85546875" style="19"/>
    <col min="14063" max="14064" width="4.140625" style="19" customWidth="1"/>
    <col min="14065" max="14068" width="6.28515625" style="19" customWidth="1"/>
    <col min="14069" max="14069" width="1" style="19" customWidth="1"/>
    <col min="14070" max="14070" width="0" style="19" hidden="1" customWidth="1"/>
    <col min="14071" max="14072" width="4.140625" style="19" customWidth="1"/>
    <col min="14073" max="14073" width="5.28515625" style="19" customWidth="1"/>
    <col min="14074" max="14074" width="0" style="19" hidden="1" customWidth="1"/>
    <col min="14075" max="14077" width="3.5703125" style="19" customWidth="1"/>
    <col min="14078" max="14078" width="3.140625" style="19" customWidth="1"/>
    <col min="14079" max="14082" width="3.28515625" style="19" customWidth="1"/>
    <col min="14083" max="14083" width="1" style="19" customWidth="1"/>
    <col min="14084" max="14085" width="0" style="19" hidden="1" customWidth="1"/>
    <col min="14086" max="14086" width="7.42578125" style="19" customWidth="1"/>
    <col min="14087" max="14087" width="6.140625" style="19" customWidth="1"/>
    <col min="14088" max="14088" width="0" style="19" hidden="1" customWidth="1"/>
    <col min="14089" max="14318" width="8.85546875" style="19"/>
    <col min="14319" max="14320" width="4.140625" style="19" customWidth="1"/>
    <col min="14321" max="14324" width="6.28515625" style="19" customWidth="1"/>
    <col min="14325" max="14325" width="1" style="19" customWidth="1"/>
    <col min="14326" max="14326" width="0" style="19" hidden="1" customWidth="1"/>
    <col min="14327" max="14328" width="4.140625" style="19" customWidth="1"/>
    <col min="14329" max="14329" width="5.28515625" style="19" customWidth="1"/>
    <col min="14330" max="14330" width="0" style="19" hidden="1" customWidth="1"/>
    <col min="14331" max="14333" width="3.5703125" style="19" customWidth="1"/>
    <col min="14334" max="14334" width="3.140625" style="19" customWidth="1"/>
    <col min="14335" max="14338" width="3.28515625" style="19" customWidth="1"/>
    <col min="14339" max="14339" width="1" style="19" customWidth="1"/>
    <col min="14340" max="14341" width="0" style="19" hidden="1" customWidth="1"/>
    <col min="14342" max="14342" width="7.42578125" style="19" customWidth="1"/>
    <col min="14343" max="14343" width="6.140625" style="19" customWidth="1"/>
    <col min="14344" max="14344" width="0" style="19" hidden="1" customWidth="1"/>
    <col min="14345" max="14574" width="8.85546875" style="19"/>
    <col min="14575" max="14576" width="4.140625" style="19" customWidth="1"/>
    <col min="14577" max="14580" width="6.28515625" style="19" customWidth="1"/>
    <col min="14581" max="14581" width="1" style="19" customWidth="1"/>
    <col min="14582" max="14582" width="0" style="19" hidden="1" customWidth="1"/>
    <col min="14583" max="14584" width="4.140625" style="19" customWidth="1"/>
    <col min="14585" max="14585" width="5.28515625" style="19" customWidth="1"/>
    <col min="14586" max="14586" width="0" style="19" hidden="1" customWidth="1"/>
    <col min="14587" max="14589" width="3.5703125" style="19" customWidth="1"/>
    <col min="14590" max="14590" width="3.140625" style="19" customWidth="1"/>
    <col min="14591" max="14594" width="3.28515625" style="19" customWidth="1"/>
    <col min="14595" max="14595" width="1" style="19" customWidth="1"/>
    <col min="14596" max="14597" width="0" style="19" hidden="1" customWidth="1"/>
    <col min="14598" max="14598" width="7.42578125" style="19" customWidth="1"/>
    <col min="14599" max="14599" width="6.140625" style="19" customWidth="1"/>
    <col min="14600" max="14600" width="0" style="19" hidden="1" customWidth="1"/>
    <col min="14601" max="14830" width="8.85546875" style="19"/>
    <col min="14831" max="14832" width="4.140625" style="19" customWidth="1"/>
    <col min="14833" max="14836" width="6.28515625" style="19" customWidth="1"/>
    <col min="14837" max="14837" width="1" style="19" customWidth="1"/>
    <col min="14838" max="14838" width="0" style="19" hidden="1" customWidth="1"/>
    <col min="14839" max="14840" width="4.140625" style="19" customWidth="1"/>
    <col min="14841" max="14841" width="5.28515625" style="19" customWidth="1"/>
    <col min="14842" max="14842" width="0" style="19" hidden="1" customWidth="1"/>
    <col min="14843" max="14845" width="3.5703125" style="19" customWidth="1"/>
    <col min="14846" max="14846" width="3.140625" style="19" customWidth="1"/>
    <col min="14847" max="14850" width="3.28515625" style="19" customWidth="1"/>
    <col min="14851" max="14851" width="1" style="19" customWidth="1"/>
    <col min="14852" max="14853" width="0" style="19" hidden="1" customWidth="1"/>
    <col min="14854" max="14854" width="7.42578125" style="19" customWidth="1"/>
    <col min="14855" max="14855" width="6.140625" style="19" customWidth="1"/>
    <col min="14856" max="14856" width="0" style="19" hidden="1" customWidth="1"/>
    <col min="14857" max="15086" width="8.85546875" style="19"/>
    <col min="15087" max="15088" width="4.140625" style="19" customWidth="1"/>
    <col min="15089" max="15092" width="6.28515625" style="19" customWidth="1"/>
    <col min="15093" max="15093" width="1" style="19" customWidth="1"/>
    <col min="15094" max="15094" width="0" style="19" hidden="1" customWidth="1"/>
    <col min="15095" max="15096" width="4.140625" style="19" customWidth="1"/>
    <col min="15097" max="15097" width="5.28515625" style="19" customWidth="1"/>
    <col min="15098" max="15098" width="0" style="19" hidden="1" customWidth="1"/>
    <col min="15099" max="15101" width="3.5703125" style="19" customWidth="1"/>
    <col min="15102" max="15102" width="3.140625" style="19" customWidth="1"/>
    <col min="15103" max="15106" width="3.28515625" style="19" customWidth="1"/>
    <col min="15107" max="15107" width="1" style="19" customWidth="1"/>
    <col min="15108" max="15109" width="0" style="19" hidden="1" customWidth="1"/>
    <col min="15110" max="15110" width="7.42578125" style="19" customWidth="1"/>
    <col min="15111" max="15111" width="6.140625" style="19" customWidth="1"/>
    <col min="15112" max="15112" width="0" style="19" hidden="1" customWidth="1"/>
    <col min="15113" max="15342" width="8.85546875" style="19"/>
    <col min="15343" max="15344" width="4.140625" style="19" customWidth="1"/>
    <col min="15345" max="15348" width="6.28515625" style="19" customWidth="1"/>
    <col min="15349" max="15349" width="1" style="19" customWidth="1"/>
    <col min="15350" max="15350" width="0" style="19" hidden="1" customWidth="1"/>
    <col min="15351" max="15352" width="4.140625" style="19" customWidth="1"/>
    <col min="15353" max="15353" width="5.28515625" style="19" customWidth="1"/>
    <col min="15354" max="15354" width="0" style="19" hidden="1" customWidth="1"/>
    <col min="15355" max="15357" width="3.5703125" style="19" customWidth="1"/>
    <col min="15358" max="15358" width="3.140625" style="19" customWidth="1"/>
    <col min="15359" max="15362" width="3.28515625" style="19" customWidth="1"/>
    <col min="15363" max="15363" width="1" style="19" customWidth="1"/>
    <col min="15364" max="15365" width="0" style="19" hidden="1" customWidth="1"/>
    <col min="15366" max="15366" width="7.42578125" style="19" customWidth="1"/>
    <col min="15367" max="15367" width="6.140625" style="19" customWidth="1"/>
    <col min="15368" max="15368" width="0" style="19" hidden="1" customWidth="1"/>
    <col min="15369" max="15598" width="8.85546875" style="19"/>
    <col min="15599" max="15600" width="4.140625" style="19" customWidth="1"/>
    <col min="15601" max="15604" width="6.28515625" style="19" customWidth="1"/>
    <col min="15605" max="15605" width="1" style="19" customWidth="1"/>
    <col min="15606" max="15606" width="0" style="19" hidden="1" customWidth="1"/>
    <col min="15607" max="15608" width="4.140625" style="19" customWidth="1"/>
    <col min="15609" max="15609" width="5.28515625" style="19" customWidth="1"/>
    <col min="15610" max="15610" width="0" style="19" hidden="1" customWidth="1"/>
    <col min="15611" max="15613" width="3.5703125" style="19" customWidth="1"/>
    <col min="15614" max="15614" width="3.140625" style="19" customWidth="1"/>
    <col min="15615" max="15618" width="3.28515625" style="19" customWidth="1"/>
    <col min="15619" max="15619" width="1" style="19" customWidth="1"/>
    <col min="15620" max="15621" width="0" style="19" hidden="1" customWidth="1"/>
    <col min="15622" max="15622" width="7.42578125" style="19" customWidth="1"/>
    <col min="15623" max="15623" width="6.140625" style="19" customWidth="1"/>
    <col min="15624" max="15624" width="0" style="19" hidden="1" customWidth="1"/>
    <col min="15625" max="15854" width="8.85546875" style="19"/>
    <col min="15855" max="15856" width="4.140625" style="19" customWidth="1"/>
    <col min="15857" max="15860" width="6.28515625" style="19" customWidth="1"/>
    <col min="15861" max="15861" width="1" style="19" customWidth="1"/>
    <col min="15862" max="15862" width="0" style="19" hidden="1" customWidth="1"/>
    <col min="15863" max="15864" width="4.140625" style="19" customWidth="1"/>
    <col min="15865" max="15865" width="5.28515625" style="19" customWidth="1"/>
    <col min="15866" max="15866" width="0" style="19" hidden="1" customWidth="1"/>
    <col min="15867" max="15869" width="3.5703125" style="19" customWidth="1"/>
    <col min="15870" max="15870" width="3.140625" style="19" customWidth="1"/>
    <col min="15871" max="15874" width="3.28515625" style="19" customWidth="1"/>
    <col min="15875" max="15875" width="1" style="19" customWidth="1"/>
    <col min="15876" max="15877" width="0" style="19" hidden="1" customWidth="1"/>
    <col min="15878" max="15878" width="7.42578125" style="19" customWidth="1"/>
    <col min="15879" max="15879" width="6.140625" style="19" customWidth="1"/>
    <col min="15880" max="15880" width="0" style="19" hidden="1" customWidth="1"/>
    <col min="15881" max="16110" width="8.85546875" style="19"/>
    <col min="16111" max="16112" width="4.140625" style="19" customWidth="1"/>
    <col min="16113" max="16116" width="6.28515625" style="19" customWidth="1"/>
    <col min="16117" max="16117" width="1" style="19" customWidth="1"/>
    <col min="16118" max="16118" width="0" style="19" hidden="1" customWidth="1"/>
    <col min="16119" max="16120" width="4.140625" style="19" customWidth="1"/>
    <col min="16121" max="16121" width="5.28515625" style="19" customWidth="1"/>
    <col min="16122" max="16122" width="0" style="19" hidden="1" customWidth="1"/>
    <col min="16123" max="16125" width="3.5703125" style="19" customWidth="1"/>
    <col min="16126" max="16126" width="3.140625" style="19" customWidth="1"/>
    <col min="16127" max="16130" width="3.28515625" style="19" customWidth="1"/>
    <col min="16131" max="16131" width="1" style="19" customWidth="1"/>
    <col min="16132" max="16133" width="0" style="19" hidden="1" customWidth="1"/>
    <col min="16134" max="16134" width="7.42578125" style="19" customWidth="1"/>
    <col min="16135" max="16135" width="6.140625" style="19" customWidth="1"/>
    <col min="16136" max="16136" width="0" style="19" hidden="1" customWidth="1"/>
    <col min="16137" max="16384" width="8.85546875" style="19"/>
  </cols>
  <sheetData>
    <row r="1" spans="1:8" ht="15.75" customHeight="1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  <c r="H1" s="1113"/>
    </row>
    <row r="2" spans="1:8" ht="15.75" customHeight="1">
      <c r="A2" s="43" t="s">
        <v>133</v>
      </c>
      <c r="B2" s="1102">
        <f>Деклар!D5</f>
        <v>70569305567</v>
      </c>
      <c r="C2" s="1104"/>
      <c r="D2" s="49"/>
      <c r="E2" s="1105"/>
      <c r="F2" s="1105"/>
      <c r="G2" s="37"/>
      <c r="H2" s="37"/>
    </row>
    <row r="3" spans="1:8" ht="15.75" customHeight="1">
      <c r="A3" s="43" t="s">
        <v>384</v>
      </c>
      <c r="B3" s="550"/>
      <c r="C3" s="549">
        <f>Деклар!G7</f>
        <v>2023</v>
      </c>
      <c r="D3" s="44"/>
      <c r="E3" s="37"/>
      <c r="F3" s="37"/>
      <c r="G3" s="37"/>
      <c r="H3" s="37"/>
    </row>
    <row r="4" spans="1:8" ht="15.75" customHeight="1">
      <c r="A4" s="43"/>
      <c r="B4" s="44"/>
      <c r="C4" s="44"/>
      <c r="D4" s="44"/>
      <c r="E4" s="37"/>
      <c r="F4" s="37"/>
      <c r="G4" s="37"/>
      <c r="H4" s="37"/>
    </row>
    <row r="5" spans="1:8" ht="15.75" customHeight="1">
      <c r="A5" s="1125" t="s">
        <v>97</v>
      </c>
      <c r="B5" s="1125"/>
      <c r="C5" s="1125"/>
      <c r="D5" s="1125"/>
      <c r="E5" s="1125"/>
      <c r="F5" s="1125"/>
      <c r="G5" s="1125"/>
      <c r="H5" s="1125"/>
    </row>
    <row r="6" spans="1:8" ht="15.75" customHeight="1">
      <c r="A6" s="1126" t="s">
        <v>788</v>
      </c>
      <c r="B6" s="1126"/>
      <c r="C6" s="1126"/>
      <c r="D6" s="1126"/>
      <c r="E6" s="1126"/>
      <c r="F6" s="1126"/>
      <c r="G6" s="1126"/>
      <c r="H6" s="1126"/>
    </row>
    <row r="7" spans="1:8" ht="15.75" customHeight="1" thickBot="1">
      <c r="A7" s="1145"/>
      <c r="B7" s="1145"/>
      <c r="C7" s="1145"/>
      <c r="D7" s="1145"/>
      <c r="E7" s="1145"/>
      <c r="F7" s="1145"/>
      <c r="G7" s="1145"/>
      <c r="H7" s="1145"/>
    </row>
    <row r="8" spans="1:8" ht="39" customHeight="1" thickBot="1">
      <c r="A8" s="93" t="s">
        <v>105</v>
      </c>
      <c r="B8" s="1150" t="s">
        <v>108</v>
      </c>
      <c r="C8" s="1150"/>
      <c r="D8" s="1150"/>
      <c r="E8" s="94" t="s">
        <v>157</v>
      </c>
      <c r="F8" s="95" t="s">
        <v>109</v>
      </c>
      <c r="G8" s="95" t="s">
        <v>647</v>
      </c>
      <c r="H8" s="97" t="s">
        <v>107</v>
      </c>
    </row>
    <row r="9" spans="1:8" ht="24" customHeight="1">
      <c r="A9" s="53">
        <v>1</v>
      </c>
      <c r="B9" s="1151"/>
      <c r="C9" s="1151"/>
      <c r="D9" s="1151"/>
      <c r="E9" s="302"/>
      <c r="F9" s="53"/>
      <c r="G9" s="60"/>
      <c r="H9" s="71"/>
    </row>
    <row r="10" spans="1:8" s="20" customFormat="1" ht="21.75" customHeight="1">
      <c r="A10" s="67">
        <v>2</v>
      </c>
      <c r="B10" s="1152"/>
      <c r="C10" s="1152"/>
      <c r="D10" s="1152"/>
      <c r="E10" s="303"/>
      <c r="F10" s="67"/>
      <c r="G10" s="68"/>
      <c r="H10" s="71"/>
    </row>
    <row r="11" spans="1:8" ht="15.75" customHeight="1">
      <c r="A11" s="65" t="s">
        <v>147</v>
      </c>
      <c r="B11" s="1153"/>
      <c r="C11" s="1153"/>
      <c r="D11" s="1153"/>
      <c r="E11" s="66"/>
      <c r="F11" s="83"/>
      <c r="G11" s="83"/>
      <c r="H11" s="83"/>
    </row>
    <row r="12" spans="1:8" ht="15.75" customHeight="1">
      <c r="A12" s="83"/>
      <c r="B12" s="1153"/>
      <c r="C12" s="1153"/>
      <c r="D12" s="1153"/>
      <c r="E12" s="66"/>
      <c r="F12" s="83"/>
      <c r="G12" s="83"/>
      <c r="H12" s="83"/>
    </row>
    <row r="13" spans="1:8" ht="15.75" customHeight="1">
      <c r="A13" s="83"/>
      <c r="B13" s="1153"/>
      <c r="C13" s="1153"/>
      <c r="D13" s="1153"/>
      <c r="E13" s="66"/>
      <c r="F13" s="83"/>
      <c r="G13" s="83"/>
      <c r="H13" s="83"/>
    </row>
    <row r="14" spans="1:8" ht="15.75" customHeight="1" thickBot="1">
      <c r="A14" s="52"/>
      <c r="B14" s="1146"/>
      <c r="C14" s="1146"/>
      <c r="D14" s="1146"/>
      <c r="E14" s="72"/>
      <c r="F14" s="73"/>
      <c r="G14" s="74"/>
      <c r="H14" s="75"/>
    </row>
    <row r="15" spans="1:8" ht="18" customHeight="1" thickBot="1">
      <c r="A15" s="54"/>
      <c r="B15" s="1147" t="s">
        <v>789</v>
      </c>
      <c r="C15" s="1148"/>
      <c r="D15" s="1148"/>
      <c r="E15" s="1148"/>
      <c r="F15" s="1149"/>
      <c r="G15" s="862">
        <f>SUM(G9:G14)</f>
        <v>0</v>
      </c>
      <c r="H15" s="55"/>
    </row>
    <row r="16" spans="1:8" ht="51">
      <c r="G16" s="643" t="s">
        <v>817</v>
      </c>
    </row>
    <row r="17" spans="3:5" ht="15.75" customHeight="1">
      <c r="C17" s="64" t="s">
        <v>102</v>
      </c>
      <c r="D17" s="25"/>
      <c r="E17" s="25"/>
    </row>
    <row r="18" spans="3:5" ht="15.75" customHeight="1">
      <c r="C18" s="19"/>
      <c r="D18" s="21" t="s">
        <v>103</v>
      </c>
      <c r="E18" s="21" t="s">
        <v>156</v>
      </c>
    </row>
  </sheetData>
  <mergeCells count="14">
    <mergeCell ref="B14:D14"/>
    <mergeCell ref="B15:F15"/>
    <mergeCell ref="B8:D8"/>
    <mergeCell ref="B9:D9"/>
    <mergeCell ref="B10:D10"/>
    <mergeCell ref="B11:D11"/>
    <mergeCell ref="B12:D12"/>
    <mergeCell ref="B13:D13"/>
    <mergeCell ref="A7:H7"/>
    <mergeCell ref="D1:H1"/>
    <mergeCell ref="B2:C2"/>
    <mergeCell ref="E2:F2"/>
    <mergeCell ref="A5:H5"/>
    <mergeCell ref="A6:H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M8" sqref="M8"/>
    </sheetView>
  </sheetViews>
  <sheetFormatPr defaultRowHeight="12.75"/>
  <cols>
    <col min="1" max="1" width="5.5703125" style="19" customWidth="1"/>
    <col min="2" max="2" width="40.42578125" style="19" customWidth="1"/>
    <col min="3" max="3" width="14.140625" style="21" customWidth="1"/>
    <col min="4" max="4" width="32.140625" style="21" customWidth="1"/>
    <col min="5" max="7" width="4.140625" style="19" customWidth="1"/>
    <col min="8" max="8" width="5" style="19" customWidth="1"/>
    <col min="9" max="11" width="4.140625" style="19" customWidth="1"/>
    <col min="12" max="12" width="4.5703125" style="19" customWidth="1"/>
    <col min="13" max="19" width="3.28515625" style="19" customWidth="1"/>
    <col min="20" max="20" width="15" style="19" customWidth="1"/>
    <col min="21" max="21" width="15.28515625" style="19" customWidth="1"/>
    <col min="22" max="22" width="14.42578125" style="19" customWidth="1"/>
    <col min="23" max="252" width="8.85546875" style="19"/>
    <col min="253" max="263" width="4.140625" style="19" customWidth="1"/>
    <col min="264" max="264" width="5" style="19" customWidth="1"/>
    <col min="265" max="267" width="4.140625" style="19" customWidth="1"/>
    <col min="268" max="268" width="4.5703125" style="19" customWidth="1"/>
    <col min="269" max="275" width="3.28515625" style="19" customWidth="1"/>
    <col min="276" max="276" width="15" style="19" customWidth="1"/>
    <col min="277" max="277" width="15.28515625" style="19" customWidth="1"/>
    <col min="278" max="278" width="14.42578125" style="19" customWidth="1"/>
    <col min="279" max="508" width="8.85546875" style="19"/>
    <col min="509" max="519" width="4.140625" style="19" customWidth="1"/>
    <col min="520" max="520" width="5" style="19" customWidth="1"/>
    <col min="521" max="523" width="4.140625" style="19" customWidth="1"/>
    <col min="524" max="524" width="4.5703125" style="19" customWidth="1"/>
    <col min="525" max="531" width="3.28515625" style="19" customWidth="1"/>
    <col min="532" max="532" width="15" style="19" customWidth="1"/>
    <col min="533" max="533" width="15.28515625" style="19" customWidth="1"/>
    <col min="534" max="534" width="14.42578125" style="19" customWidth="1"/>
    <col min="535" max="764" width="8.85546875" style="19"/>
    <col min="765" max="775" width="4.140625" style="19" customWidth="1"/>
    <col min="776" max="776" width="5" style="19" customWidth="1"/>
    <col min="777" max="779" width="4.140625" style="19" customWidth="1"/>
    <col min="780" max="780" width="4.5703125" style="19" customWidth="1"/>
    <col min="781" max="787" width="3.28515625" style="19" customWidth="1"/>
    <col min="788" max="788" width="15" style="19" customWidth="1"/>
    <col min="789" max="789" width="15.28515625" style="19" customWidth="1"/>
    <col min="790" max="790" width="14.42578125" style="19" customWidth="1"/>
    <col min="791" max="1020" width="8.85546875" style="19"/>
    <col min="1021" max="1031" width="4.140625" style="19" customWidth="1"/>
    <col min="1032" max="1032" width="5" style="19" customWidth="1"/>
    <col min="1033" max="1035" width="4.140625" style="19" customWidth="1"/>
    <col min="1036" max="1036" width="4.5703125" style="19" customWidth="1"/>
    <col min="1037" max="1043" width="3.28515625" style="19" customWidth="1"/>
    <col min="1044" max="1044" width="15" style="19" customWidth="1"/>
    <col min="1045" max="1045" width="15.28515625" style="19" customWidth="1"/>
    <col min="1046" max="1046" width="14.42578125" style="19" customWidth="1"/>
    <col min="1047" max="1276" width="8.85546875" style="19"/>
    <col min="1277" max="1287" width="4.140625" style="19" customWidth="1"/>
    <col min="1288" max="1288" width="5" style="19" customWidth="1"/>
    <col min="1289" max="1291" width="4.140625" style="19" customWidth="1"/>
    <col min="1292" max="1292" width="4.5703125" style="19" customWidth="1"/>
    <col min="1293" max="1299" width="3.28515625" style="19" customWidth="1"/>
    <col min="1300" max="1300" width="15" style="19" customWidth="1"/>
    <col min="1301" max="1301" width="15.28515625" style="19" customWidth="1"/>
    <col min="1302" max="1302" width="14.42578125" style="19" customWidth="1"/>
    <col min="1303" max="1532" width="8.85546875" style="19"/>
    <col min="1533" max="1543" width="4.140625" style="19" customWidth="1"/>
    <col min="1544" max="1544" width="5" style="19" customWidth="1"/>
    <col min="1545" max="1547" width="4.140625" style="19" customWidth="1"/>
    <col min="1548" max="1548" width="4.5703125" style="19" customWidth="1"/>
    <col min="1549" max="1555" width="3.28515625" style="19" customWidth="1"/>
    <col min="1556" max="1556" width="15" style="19" customWidth="1"/>
    <col min="1557" max="1557" width="15.28515625" style="19" customWidth="1"/>
    <col min="1558" max="1558" width="14.42578125" style="19" customWidth="1"/>
    <col min="1559" max="1788" width="8.85546875" style="19"/>
    <col min="1789" max="1799" width="4.140625" style="19" customWidth="1"/>
    <col min="1800" max="1800" width="5" style="19" customWidth="1"/>
    <col min="1801" max="1803" width="4.140625" style="19" customWidth="1"/>
    <col min="1804" max="1804" width="4.5703125" style="19" customWidth="1"/>
    <col min="1805" max="1811" width="3.28515625" style="19" customWidth="1"/>
    <col min="1812" max="1812" width="15" style="19" customWidth="1"/>
    <col min="1813" max="1813" width="15.28515625" style="19" customWidth="1"/>
    <col min="1814" max="1814" width="14.42578125" style="19" customWidth="1"/>
    <col min="1815" max="2044" width="8.85546875" style="19"/>
    <col min="2045" max="2055" width="4.140625" style="19" customWidth="1"/>
    <col min="2056" max="2056" width="5" style="19" customWidth="1"/>
    <col min="2057" max="2059" width="4.140625" style="19" customWidth="1"/>
    <col min="2060" max="2060" width="4.5703125" style="19" customWidth="1"/>
    <col min="2061" max="2067" width="3.28515625" style="19" customWidth="1"/>
    <col min="2068" max="2068" width="15" style="19" customWidth="1"/>
    <col min="2069" max="2069" width="15.28515625" style="19" customWidth="1"/>
    <col min="2070" max="2070" width="14.42578125" style="19" customWidth="1"/>
    <col min="2071" max="2300" width="8.85546875" style="19"/>
    <col min="2301" max="2311" width="4.140625" style="19" customWidth="1"/>
    <col min="2312" max="2312" width="5" style="19" customWidth="1"/>
    <col min="2313" max="2315" width="4.140625" style="19" customWidth="1"/>
    <col min="2316" max="2316" width="4.5703125" style="19" customWidth="1"/>
    <col min="2317" max="2323" width="3.28515625" style="19" customWidth="1"/>
    <col min="2324" max="2324" width="15" style="19" customWidth="1"/>
    <col min="2325" max="2325" width="15.28515625" style="19" customWidth="1"/>
    <col min="2326" max="2326" width="14.42578125" style="19" customWidth="1"/>
    <col min="2327" max="2556" width="8.85546875" style="19"/>
    <col min="2557" max="2567" width="4.140625" style="19" customWidth="1"/>
    <col min="2568" max="2568" width="5" style="19" customWidth="1"/>
    <col min="2569" max="2571" width="4.140625" style="19" customWidth="1"/>
    <col min="2572" max="2572" width="4.5703125" style="19" customWidth="1"/>
    <col min="2573" max="2579" width="3.28515625" style="19" customWidth="1"/>
    <col min="2580" max="2580" width="15" style="19" customWidth="1"/>
    <col min="2581" max="2581" width="15.28515625" style="19" customWidth="1"/>
    <col min="2582" max="2582" width="14.42578125" style="19" customWidth="1"/>
    <col min="2583" max="2812" width="8.85546875" style="19"/>
    <col min="2813" max="2823" width="4.140625" style="19" customWidth="1"/>
    <col min="2824" max="2824" width="5" style="19" customWidth="1"/>
    <col min="2825" max="2827" width="4.140625" style="19" customWidth="1"/>
    <col min="2828" max="2828" width="4.5703125" style="19" customWidth="1"/>
    <col min="2829" max="2835" width="3.28515625" style="19" customWidth="1"/>
    <col min="2836" max="2836" width="15" style="19" customWidth="1"/>
    <col min="2837" max="2837" width="15.28515625" style="19" customWidth="1"/>
    <col min="2838" max="2838" width="14.42578125" style="19" customWidth="1"/>
    <col min="2839" max="3068" width="8.85546875" style="19"/>
    <col min="3069" max="3079" width="4.140625" style="19" customWidth="1"/>
    <col min="3080" max="3080" width="5" style="19" customWidth="1"/>
    <col min="3081" max="3083" width="4.140625" style="19" customWidth="1"/>
    <col min="3084" max="3084" width="4.5703125" style="19" customWidth="1"/>
    <col min="3085" max="3091" width="3.28515625" style="19" customWidth="1"/>
    <col min="3092" max="3092" width="15" style="19" customWidth="1"/>
    <col min="3093" max="3093" width="15.28515625" style="19" customWidth="1"/>
    <col min="3094" max="3094" width="14.42578125" style="19" customWidth="1"/>
    <col min="3095" max="3324" width="8.85546875" style="19"/>
    <col min="3325" max="3335" width="4.140625" style="19" customWidth="1"/>
    <col min="3336" max="3336" width="5" style="19" customWidth="1"/>
    <col min="3337" max="3339" width="4.140625" style="19" customWidth="1"/>
    <col min="3340" max="3340" width="4.5703125" style="19" customWidth="1"/>
    <col min="3341" max="3347" width="3.28515625" style="19" customWidth="1"/>
    <col min="3348" max="3348" width="15" style="19" customWidth="1"/>
    <col min="3349" max="3349" width="15.28515625" style="19" customWidth="1"/>
    <col min="3350" max="3350" width="14.42578125" style="19" customWidth="1"/>
    <col min="3351" max="3580" width="8.85546875" style="19"/>
    <col min="3581" max="3591" width="4.140625" style="19" customWidth="1"/>
    <col min="3592" max="3592" width="5" style="19" customWidth="1"/>
    <col min="3593" max="3595" width="4.140625" style="19" customWidth="1"/>
    <col min="3596" max="3596" width="4.5703125" style="19" customWidth="1"/>
    <col min="3597" max="3603" width="3.28515625" style="19" customWidth="1"/>
    <col min="3604" max="3604" width="15" style="19" customWidth="1"/>
    <col min="3605" max="3605" width="15.28515625" style="19" customWidth="1"/>
    <col min="3606" max="3606" width="14.42578125" style="19" customWidth="1"/>
    <col min="3607" max="3836" width="8.85546875" style="19"/>
    <col min="3837" max="3847" width="4.140625" style="19" customWidth="1"/>
    <col min="3848" max="3848" width="5" style="19" customWidth="1"/>
    <col min="3849" max="3851" width="4.140625" style="19" customWidth="1"/>
    <col min="3852" max="3852" width="4.5703125" style="19" customWidth="1"/>
    <col min="3853" max="3859" width="3.28515625" style="19" customWidth="1"/>
    <col min="3860" max="3860" width="15" style="19" customWidth="1"/>
    <col min="3861" max="3861" width="15.28515625" style="19" customWidth="1"/>
    <col min="3862" max="3862" width="14.42578125" style="19" customWidth="1"/>
    <col min="3863" max="4092" width="8.85546875" style="19"/>
    <col min="4093" max="4103" width="4.140625" style="19" customWidth="1"/>
    <col min="4104" max="4104" width="5" style="19" customWidth="1"/>
    <col min="4105" max="4107" width="4.140625" style="19" customWidth="1"/>
    <col min="4108" max="4108" width="4.5703125" style="19" customWidth="1"/>
    <col min="4109" max="4115" width="3.28515625" style="19" customWidth="1"/>
    <col min="4116" max="4116" width="15" style="19" customWidth="1"/>
    <col min="4117" max="4117" width="15.28515625" style="19" customWidth="1"/>
    <col min="4118" max="4118" width="14.42578125" style="19" customWidth="1"/>
    <col min="4119" max="4348" width="8.85546875" style="19"/>
    <col min="4349" max="4359" width="4.140625" style="19" customWidth="1"/>
    <col min="4360" max="4360" width="5" style="19" customWidth="1"/>
    <col min="4361" max="4363" width="4.140625" style="19" customWidth="1"/>
    <col min="4364" max="4364" width="4.5703125" style="19" customWidth="1"/>
    <col min="4365" max="4371" width="3.28515625" style="19" customWidth="1"/>
    <col min="4372" max="4372" width="15" style="19" customWidth="1"/>
    <col min="4373" max="4373" width="15.28515625" style="19" customWidth="1"/>
    <col min="4374" max="4374" width="14.42578125" style="19" customWidth="1"/>
    <col min="4375" max="4604" width="8.85546875" style="19"/>
    <col min="4605" max="4615" width="4.140625" style="19" customWidth="1"/>
    <col min="4616" max="4616" width="5" style="19" customWidth="1"/>
    <col min="4617" max="4619" width="4.140625" style="19" customWidth="1"/>
    <col min="4620" max="4620" width="4.5703125" style="19" customWidth="1"/>
    <col min="4621" max="4627" width="3.28515625" style="19" customWidth="1"/>
    <col min="4628" max="4628" width="15" style="19" customWidth="1"/>
    <col min="4629" max="4629" width="15.28515625" style="19" customWidth="1"/>
    <col min="4630" max="4630" width="14.42578125" style="19" customWidth="1"/>
    <col min="4631" max="4860" width="8.85546875" style="19"/>
    <col min="4861" max="4871" width="4.140625" style="19" customWidth="1"/>
    <col min="4872" max="4872" width="5" style="19" customWidth="1"/>
    <col min="4873" max="4875" width="4.140625" style="19" customWidth="1"/>
    <col min="4876" max="4876" width="4.5703125" style="19" customWidth="1"/>
    <col min="4877" max="4883" width="3.28515625" style="19" customWidth="1"/>
    <col min="4884" max="4884" width="15" style="19" customWidth="1"/>
    <col min="4885" max="4885" width="15.28515625" style="19" customWidth="1"/>
    <col min="4886" max="4886" width="14.42578125" style="19" customWidth="1"/>
    <col min="4887" max="5116" width="8.85546875" style="19"/>
    <col min="5117" max="5127" width="4.140625" style="19" customWidth="1"/>
    <col min="5128" max="5128" width="5" style="19" customWidth="1"/>
    <col min="5129" max="5131" width="4.140625" style="19" customWidth="1"/>
    <col min="5132" max="5132" width="4.5703125" style="19" customWidth="1"/>
    <col min="5133" max="5139" width="3.28515625" style="19" customWidth="1"/>
    <col min="5140" max="5140" width="15" style="19" customWidth="1"/>
    <col min="5141" max="5141" width="15.28515625" style="19" customWidth="1"/>
    <col min="5142" max="5142" width="14.42578125" style="19" customWidth="1"/>
    <col min="5143" max="5372" width="8.85546875" style="19"/>
    <col min="5373" max="5383" width="4.140625" style="19" customWidth="1"/>
    <col min="5384" max="5384" width="5" style="19" customWidth="1"/>
    <col min="5385" max="5387" width="4.140625" style="19" customWidth="1"/>
    <col min="5388" max="5388" width="4.5703125" style="19" customWidth="1"/>
    <col min="5389" max="5395" width="3.28515625" style="19" customWidth="1"/>
    <col min="5396" max="5396" width="15" style="19" customWidth="1"/>
    <col min="5397" max="5397" width="15.28515625" style="19" customWidth="1"/>
    <col min="5398" max="5398" width="14.42578125" style="19" customWidth="1"/>
    <col min="5399" max="5628" width="8.85546875" style="19"/>
    <col min="5629" max="5639" width="4.140625" style="19" customWidth="1"/>
    <col min="5640" max="5640" width="5" style="19" customWidth="1"/>
    <col min="5641" max="5643" width="4.140625" style="19" customWidth="1"/>
    <col min="5644" max="5644" width="4.5703125" style="19" customWidth="1"/>
    <col min="5645" max="5651" width="3.28515625" style="19" customWidth="1"/>
    <col min="5652" max="5652" width="15" style="19" customWidth="1"/>
    <col min="5653" max="5653" width="15.28515625" style="19" customWidth="1"/>
    <col min="5654" max="5654" width="14.42578125" style="19" customWidth="1"/>
    <col min="5655" max="5884" width="8.85546875" style="19"/>
    <col min="5885" max="5895" width="4.140625" style="19" customWidth="1"/>
    <col min="5896" max="5896" width="5" style="19" customWidth="1"/>
    <col min="5897" max="5899" width="4.140625" style="19" customWidth="1"/>
    <col min="5900" max="5900" width="4.5703125" style="19" customWidth="1"/>
    <col min="5901" max="5907" width="3.28515625" style="19" customWidth="1"/>
    <col min="5908" max="5908" width="15" style="19" customWidth="1"/>
    <col min="5909" max="5909" width="15.28515625" style="19" customWidth="1"/>
    <col min="5910" max="5910" width="14.42578125" style="19" customWidth="1"/>
    <col min="5911" max="6140" width="8.85546875" style="19"/>
    <col min="6141" max="6151" width="4.140625" style="19" customWidth="1"/>
    <col min="6152" max="6152" width="5" style="19" customWidth="1"/>
    <col min="6153" max="6155" width="4.140625" style="19" customWidth="1"/>
    <col min="6156" max="6156" width="4.5703125" style="19" customWidth="1"/>
    <col min="6157" max="6163" width="3.28515625" style="19" customWidth="1"/>
    <col min="6164" max="6164" width="15" style="19" customWidth="1"/>
    <col min="6165" max="6165" width="15.28515625" style="19" customWidth="1"/>
    <col min="6166" max="6166" width="14.42578125" style="19" customWidth="1"/>
    <col min="6167" max="6396" width="8.85546875" style="19"/>
    <col min="6397" max="6407" width="4.140625" style="19" customWidth="1"/>
    <col min="6408" max="6408" width="5" style="19" customWidth="1"/>
    <col min="6409" max="6411" width="4.140625" style="19" customWidth="1"/>
    <col min="6412" max="6412" width="4.5703125" style="19" customWidth="1"/>
    <col min="6413" max="6419" width="3.28515625" style="19" customWidth="1"/>
    <col min="6420" max="6420" width="15" style="19" customWidth="1"/>
    <col min="6421" max="6421" width="15.28515625" style="19" customWidth="1"/>
    <col min="6422" max="6422" width="14.42578125" style="19" customWidth="1"/>
    <col min="6423" max="6652" width="8.85546875" style="19"/>
    <col min="6653" max="6663" width="4.140625" style="19" customWidth="1"/>
    <col min="6664" max="6664" width="5" style="19" customWidth="1"/>
    <col min="6665" max="6667" width="4.140625" style="19" customWidth="1"/>
    <col min="6668" max="6668" width="4.5703125" style="19" customWidth="1"/>
    <col min="6669" max="6675" width="3.28515625" style="19" customWidth="1"/>
    <col min="6676" max="6676" width="15" style="19" customWidth="1"/>
    <col min="6677" max="6677" width="15.28515625" style="19" customWidth="1"/>
    <col min="6678" max="6678" width="14.42578125" style="19" customWidth="1"/>
    <col min="6679" max="6908" width="8.85546875" style="19"/>
    <col min="6909" max="6919" width="4.140625" style="19" customWidth="1"/>
    <col min="6920" max="6920" width="5" style="19" customWidth="1"/>
    <col min="6921" max="6923" width="4.140625" style="19" customWidth="1"/>
    <col min="6924" max="6924" width="4.5703125" style="19" customWidth="1"/>
    <col min="6925" max="6931" width="3.28515625" style="19" customWidth="1"/>
    <col min="6932" max="6932" width="15" style="19" customWidth="1"/>
    <col min="6933" max="6933" width="15.28515625" style="19" customWidth="1"/>
    <col min="6934" max="6934" width="14.42578125" style="19" customWidth="1"/>
    <col min="6935" max="7164" width="8.85546875" style="19"/>
    <col min="7165" max="7175" width="4.140625" style="19" customWidth="1"/>
    <col min="7176" max="7176" width="5" style="19" customWidth="1"/>
    <col min="7177" max="7179" width="4.140625" style="19" customWidth="1"/>
    <col min="7180" max="7180" width="4.5703125" style="19" customWidth="1"/>
    <col min="7181" max="7187" width="3.28515625" style="19" customWidth="1"/>
    <col min="7188" max="7188" width="15" style="19" customWidth="1"/>
    <col min="7189" max="7189" width="15.28515625" style="19" customWidth="1"/>
    <col min="7190" max="7190" width="14.42578125" style="19" customWidth="1"/>
    <col min="7191" max="7420" width="8.85546875" style="19"/>
    <col min="7421" max="7431" width="4.140625" style="19" customWidth="1"/>
    <col min="7432" max="7432" width="5" style="19" customWidth="1"/>
    <col min="7433" max="7435" width="4.140625" style="19" customWidth="1"/>
    <col min="7436" max="7436" width="4.5703125" style="19" customWidth="1"/>
    <col min="7437" max="7443" width="3.28515625" style="19" customWidth="1"/>
    <col min="7444" max="7444" width="15" style="19" customWidth="1"/>
    <col min="7445" max="7445" width="15.28515625" style="19" customWidth="1"/>
    <col min="7446" max="7446" width="14.42578125" style="19" customWidth="1"/>
    <col min="7447" max="7676" width="8.85546875" style="19"/>
    <col min="7677" max="7687" width="4.140625" style="19" customWidth="1"/>
    <col min="7688" max="7688" width="5" style="19" customWidth="1"/>
    <col min="7689" max="7691" width="4.140625" style="19" customWidth="1"/>
    <col min="7692" max="7692" width="4.5703125" style="19" customWidth="1"/>
    <col min="7693" max="7699" width="3.28515625" style="19" customWidth="1"/>
    <col min="7700" max="7700" width="15" style="19" customWidth="1"/>
    <col min="7701" max="7701" width="15.28515625" style="19" customWidth="1"/>
    <col min="7702" max="7702" width="14.42578125" style="19" customWidth="1"/>
    <col min="7703" max="7932" width="8.85546875" style="19"/>
    <col min="7933" max="7943" width="4.140625" style="19" customWidth="1"/>
    <col min="7944" max="7944" width="5" style="19" customWidth="1"/>
    <col min="7945" max="7947" width="4.140625" style="19" customWidth="1"/>
    <col min="7948" max="7948" width="4.5703125" style="19" customWidth="1"/>
    <col min="7949" max="7955" width="3.28515625" style="19" customWidth="1"/>
    <col min="7956" max="7956" width="15" style="19" customWidth="1"/>
    <col min="7957" max="7957" width="15.28515625" style="19" customWidth="1"/>
    <col min="7958" max="7958" width="14.42578125" style="19" customWidth="1"/>
    <col min="7959" max="8188" width="8.85546875" style="19"/>
    <col min="8189" max="8199" width="4.140625" style="19" customWidth="1"/>
    <col min="8200" max="8200" width="5" style="19" customWidth="1"/>
    <col min="8201" max="8203" width="4.140625" style="19" customWidth="1"/>
    <col min="8204" max="8204" width="4.5703125" style="19" customWidth="1"/>
    <col min="8205" max="8211" width="3.28515625" style="19" customWidth="1"/>
    <col min="8212" max="8212" width="15" style="19" customWidth="1"/>
    <col min="8213" max="8213" width="15.28515625" style="19" customWidth="1"/>
    <col min="8214" max="8214" width="14.42578125" style="19" customWidth="1"/>
    <col min="8215" max="8444" width="8.85546875" style="19"/>
    <col min="8445" max="8455" width="4.140625" style="19" customWidth="1"/>
    <col min="8456" max="8456" width="5" style="19" customWidth="1"/>
    <col min="8457" max="8459" width="4.140625" style="19" customWidth="1"/>
    <col min="8460" max="8460" width="4.5703125" style="19" customWidth="1"/>
    <col min="8461" max="8467" width="3.28515625" style="19" customWidth="1"/>
    <col min="8468" max="8468" width="15" style="19" customWidth="1"/>
    <col min="8469" max="8469" width="15.28515625" style="19" customWidth="1"/>
    <col min="8470" max="8470" width="14.42578125" style="19" customWidth="1"/>
    <col min="8471" max="8700" width="8.85546875" style="19"/>
    <col min="8701" max="8711" width="4.140625" style="19" customWidth="1"/>
    <col min="8712" max="8712" width="5" style="19" customWidth="1"/>
    <col min="8713" max="8715" width="4.140625" style="19" customWidth="1"/>
    <col min="8716" max="8716" width="4.5703125" style="19" customWidth="1"/>
    <col min="8717" max="8723" width="3.28515625" style="19" customWidth="1"/>
    <col min="8724" max="8724" width="15" style="19" customWidth="1"/>
    <col min="8725" max="8725" width="15.28515625" style="19" customWidth="1"/>
    <col min="8726" max="8726" width="14.42578125" style="19" customWidth="1"/>
    <col min="8727" max="8956" width="8.85546875" style="19"/>
    <col min="8957" max="8967" width="4.140625" style="19" customWidth="1"/>
    <col min="8968" max="8968" width="5" style="19" customWidth="1"/>
    <col min="8969" max="8971" width="4.140625" style="19" customWidth="1"/>
    <col min="8972" max="8972" width="4.5703125" style="19" customWidth="1"/>
    <col min="8973" max="8979" width="3.28515625" style="19" customWidth="1"/>
    <col min="8980" max="8980" width="15" style="19" customWidth="1"/>
    <col min="8981" max="8981" width="15.28515625" style="19" customWidth="1"/>
    <col min="8982" max="8982" width="14.42578125" style="19" customWidth="1"/>
    <col min="8983" max="9212" width="8.85546875" style="19"/>
    <col min="9213" max="9223" width="4.140625" style="19" customWidth="1"/>
    <col min="9224" max="9224" width="5" style="19" customWidth="1"/>
    <col min="9225" max="9227" width="4.140625" style="19" customWidth="1"/>
    <col min="9228" max="9228" width="4.5703125" style="19" customWidth="1"/>
    <col min="9229" max="9235" width="3.28515625" style="19" customWidth="1"/>
    <col min="9236" max="9236" width="15" style="19" customWidth="1"/>
    <col min="9237" max="9237" width="15.28515625" style="19" customWidth="1"/>
    <col min="9238" max="9238" width="14.42578125" style="19" customWidth="1"/>
    <col min="9239" max="9468" width="8.85546875" style="19"/>
    <col min="9469" max="9479" width="4.140625" style="19" customWidth="1"/>
    <col min="9480" max="9480" width="5" style="19" customWidth="1"/>
    <col min="9481" max="9483" width="4.140625" style="19" customWidth="1"/>
    <col min="9484" max="9484" width="4.5703125" style="19" customWidth="1"/>
    <col min="9485" max="9491" width="3.28515625" style="19" customWidth="1"/>
    <col min="9492" max="9492" width="15" style="19" customWidth="1"/>
    <col min="9493" max="9493" width="15.28515625" style="19" customWidth="1"/>
    <col min="9494" max="9494" width="14.42578125" style="19" customWidth="1"/>
    <col min="9495" max="9724" width="8.85546875" style="19"/>
    <col min="9725" max="9735" width="4.140625" style="19" customWidth="1"/>
    <col min="9736" max="9736" width="5" style="19" customWidth="1"/>
    <col min="9737" max="9739" width="4.140625" style="19" customWidth="1"/>
    <col min="9740" max="9740" width="4.5703125" style="19" customWidth="1"/>
    <col min="9741" max="9747" width="3.28515625" style="19" customWidth="1"/>
    <col min="9748" max="9748" width="15" style="19" customWidth="1"/>
    <col min="9749" max="9749" width="15.28515625" style="19" customWidth="1"/>
    <col min="9750" max="9750" width="14.42578125" style="19" customWidth="1"/>
    <col min="9751" max="9980" width="8.85546875" style="19"/>
    <col min="9981" max="9991" width="4.140625" style="19" customWidth="1"/>
    <col min="9992" max="9992" width="5" style="19" customWidth="1"/>
    <col min="9993" max="9995" width="4.140625" style="19" customWidth="1"/>
    <col min="9996" max="9996" width="4.5703125" style="19" customWidth="1"/>
    <col min="9997" max="10003" width="3.28515625" style="19" customWidth="1"/>
    <col min="10004" max="10004" width="15" style="19" customWidth="1"/>
    <col min="10005" max="10005" width="15.28515625" style="19" customWidth="1"/>
    <col min="10006" max="10006" width="14.42578125" style="19" customWidth="1"/>
    <col min="10007" max="10236" width="8.85546875" style="19"/>
    <col min="10237" max="10247" width="4.140625" style="19" customWidth="1"/>
    <col min="10248" max="10248" width="5" style="19" customWidth="1"/>
    <col min="10249" max="10251" width="4.140625" style="19" customWidth="1"/>
    <col min="10252" max="10252" width="4.5703125" style="19" customWidth="1"/>
    <col min="10253" max="10259" width="3.28515625" style="19" customWidth="1"/>
    <col min="10260" max="10260" width="15" style="19" customWidth="1"/>
    <col min="10261" max="10261" width="15.28515625" style="19" customWidth="1"/>
    <col min="10262" max="10262" width="14.42578125" style="19" customWidth="1"/>
    <col min="10263" max="10492" width="8.85546875" style="19"/>
    <col min="10493" max="10503" width="4.140625" style="19" customWidth="1"/>
    <col min="10504" max="10504" width="5" style="19" customWidth="1"/>
    <col min="10505" max="10507" width="4.140625" style="19" customWidth="1"/>
    <col min="10508" max="10508" width="4.5703125" style="19" customWidth="1"/>
    <col min="10509" max="10515" width="3.28515625" style="19" customWidth="1"/>
    <col min="10516" max="10516" width="15" style="19" customWidth="1"/>
    <col min="10517" max="10517" width="15.28515625" style="19" customWidth="1"/>
    <col min="10518" max="10518" width="14.42578125" style="19" customWidth="1"/>
    <col min="10519" max="10748" width="8.85546875" style="19"/>
    <col min="10749" max="10759" width="4.140625" style="19" customWidth="1"/>
    <col min="10760" max="10760" width="5" style="19" customWidth="1"/>
    <col min="10761" max="10763" width="4.140625" style="19" customWidth="1"/>
    <col min="10764" max="10764" width="4.5703125" style="19" customWidth="1"/>
    <col min="10765" max="10771" width="3.28515625" style="19" customWidth="1"/>
    <col min="10772" max="10772" width="15" style="19" customWidth="1"/>
    <col min="10773" max="10773" width="15.28515625" style="19" customWidth="1"/>
    <col min="10774" max="10774" width="14.42578125" style="19" customWidth="1"/>
    <col min="10775" max="11004" width="8.85546875" style="19"/>
    <col min="11005" max="11015" width="4.140625" style="19" customWidth="1"/>
    <col min="11016" max="11016" width="5" style="19" customWidth="1"/>
    <col min="11017" max="11019" width="4.140625" style="19" customWidth="1"/>
    <col min="11020" max="11020" width="4.5703125" style="19" customWidth="1"/>
    <col min="11021" max="11027" width="3.28515625" style="19" customWidth="1"/>
    <col min="11028" max="11028" width="15" style="19" customWidth="1"/>
    <col min="11029" max="11029" width="15.28515625" style="19" customWidth="1"/>
    <col min="11030" max="11030" width="14.42578125" style="19" customWidth="1"/>
    <col min="11031" max="11260" width="8.85546875" style="19"/>
    <col min="11261" max="11271" width="4.140625" style="19" customWidth="1"/>
    <col min="11272" max="11272" width="5" style="19" customWidth="1"/>
    <col min="11273" max="11275" width="4.140625" style="19" customWidth="1"/>
    <col min="11276" max="11276" width="4.5703125" style="19" customWidth="1"/>
    <col min="11277" max="11283" width="3.28515625" style="19" customWidth="1"/>
    <col min="11284" max="11284" width="15" style="19" customWidth="1"/>
    <col min="11285" max="11285" width="15.28515625" style="19" customWidth="1"/>
    <col min="11286" max="11286" width="14.42578125" style="19" customWidth="1"/>
    <col min="11287" max="11516" width="8.85546875" style="19"/>
    <col min="11517" max="11527" width="4.140625" style="19" customWidth="1"/>
    <col min="11528" max="11528" width="5" style="19" customWidth="1"/>
    <col min="11529" max="11531" width="4.140625" style="19" customWidth="1"/>
    <col min="11532" max="11532" width="4.5703125" style="19" customWidth="1"/>
    <col min="11533" max="11539" width="3.28515625" style="19" customWidth="1"/>
    <col min="11540" max="11540" width="15" style="19" customWidth="1"/>
    <col min="11541" max="11541" width="15.28515625" style="19" customWidth="1"/>
    <col min="11542" max="11542" width="14.42578125" style="19" customWidth="1"/>
    <col min="11543" max="11772" width="8.85546875" style="19"/>
    <col min="11773" max="11783" width="4.140625" style="19" customWidth="1"/>
    <col min="11784" max="11784" width="5" style="19" customWidth="1"/>
    <col min="11785" max="11787" width="4.140625" style="19" customWidth="1"/>
    <col min="11788" max="11788" width="4.5703125" style="19" customWidth="1"/>
    <col min="11789" max="11795" width="3.28515625" style="19" customWidth="1"/>
    <col min="11796" max="11796" width="15" style="19" customWidth="1"/>
    <col min="11797" max="11797" width="15.28515625" style="19" customWidth="1"/>
    <col min="11798" max="11798" width="14.42578125" style="19" customWidth="1"/>
    <col min="11799" max="12028" width="8.85546875" style="19"/>
    <col min="12029" max="12039" width="4.140625" style="19" customWidth="1"/>
    <col min="12040" max="12040" width="5" style="19" customWidth="1"/>
    <col min="12041" max="12043" width="4.140625" style="19" customWidth="1"/>
    <col min="12044" max="12044" width="4.5703125" style="19" customWidth="1"/>
    <col min="12045" max="12051" width="3.28515625" style="19" customWidth="1"/>
    <col min="12052" max="12052" width="15" style="19" customWidth="1"/>
    <col min="12053" max="12053" width="15.28515625" style="19" customWidth="1"/>
    <col min="12054" max="12054" width="14.42578125" style="19" customWidth="1"/>
    <col min="12055" max="12284" width="8.85546875" style="19"/>
    <col min="12285" max="12295" width="4.140625" style="19" customWidth="1"/>
    <col min="12296" max="12296" width="5" style="19" customWidth="1"/>
    <col min="12297" max="12299" width="4.140625" style="19" customWidth="1"/>
    <col min="12300" max="12300" width="4.5703125" style="19" customWidth="1"/>
    <col min="12301" max="12307" width="3.28515625" style="19" customWidth="1"/>
    <col min="12308" max="12308" width="15" style="19" customWidth="1"/>
    <col min="12309" max="12309" width="15.28515625" style="19" customWidth="1"/>
    <col min="12310" max="12310" width="14.42578125" style="19" customWidth="1"/>
    <col min="12311" max="12540" width="8.85546875" style="19"/>
    <col min="12541" max="12551" width="4.140625" style="19" customWidth="1"/>
    <col min="12552" max="12552" width="5" style="19" customWidth="1"/>
    <col min="12553" max="12555" width="4.140625" style="19" customWidth="1"/>
    <col min="12556" max="12556" width="4.5703125" style="19" customWidth="1"/>
    <col min="12557" max="12563" width="3.28515625" style="19" customWidth="1"/>
    <col min="12564" max="12564" width="15" style="19" customWidth="1"/>
    <col min="12565" max="12565" width="15.28515625" style="19" customWidth="1"/>
    <col min="12566" max="12566" width="14.42578125" style="19" customWidth="1"/>
    <col min="12567" max="12796" width="8.85546875" style="19"/>
    <col min="12797" max="12807" width="4.140625" style="19" customWidth="1"/>
    <col min="12808" max="12808" width="5" style="19" customWidth="1"/>
    <col min="12809" max="12811" width="4.140625" style="19" customWidth="1"/>
    <col min="12812" max="12812" width="4.5703125" style="19" customWidth="1"/>
    <col min="12813" max="12819" width="3.28515625" style="19" customWidth="1"/>
    <col min="12820" max="12820" width="15" style="19" customWidth="1"/>
    <col min="12821" max="12821" width="15.28515625" style="19" customWidth="1"/>
    <col min="12822" max="12822" width="14.42578125" style="19" customWidth="1"/>
    <col min="12823" max="13052" width="8.85546875" style="19"/>
    <col min="13053" max="13063" width="4.140625" style="19" customWidth="1"/>
    <col min="13064" max="13064" width="5" style="19" customWidth="1"/>
    <col min="13065" max="13067" width="4.140625" style="19" customWidth="1"/>
    <col min="13068" max="13068" width="4.5703125" style="19" customWidth="1"/>
    <col min="13069" max="13075" width="3.28515625" style="19" customWidth="1"/>
    <col min="13076" max="13076" width="15" style="19" customWidth="1"/>
    <col min="13077" max="13077" width="15.28515625" style="19" customWidth="1"/>
    <col min="13078" max="13078" width="14.42578125" style="19" customWidth="1"/>
    <col min="13079" max="13308" width="8.85546875" style="19"/>
    <col min="13309" max="13319" width="4.140625" style="19" customWidth="1"/>
    <col min="13320" max="13320" width="5" style="19" customWidth="1"/>
    <col min="13321" max="13323" width="4.140625" style="19" customWidth="1"/>
    <col min="13324" max="13324" width="4.5703125" style="19" customWidth="1"/>
    <col min="13325" max="13331" width="3.28515625" style="19" customWidth="1"/>
    <col min="13332" max="13332" width="15" style="19" customWidth="1"/>
    <col min="13333" max="13333" width="15.28515625" style="19" customWidth="1"/>
    <col min="13334" max="13334" width="14.42578125" style="19" customWidth="1"/>
    <col min="13335" max="13564" width="8.85546875" style="19"/>
    <col min="13565" max="13575" width="4.140625" style="19" customWidth="1"/>
    <col min="13576" max="13576" width="5" style="19" customWidth="1"/>
    <col min="13577" max="13579" width="4.140625" style="19" customWidth="1"/>
    <col min="13580" max="13580" width="4.5703125" style="19" customWidth="1"/>
    <col min="13581" max="13587" width="3.28515625" style="19" customWidth="1"/>
    <col min="13588" max="13588" width="15" style="19" customWidth="1"/>
    <col min="13589" max="13589" width="15.28515625" style="19" customWidth="1"/>
    <col min="13590" max="13590" width="14.42578125" style="19" customWidth="1"/>
    <col min="13591" max="13820" width="8.85546875" style="19"/>
    <col min="13821" max="13831" width="4.140625" style="19" customWidth="1"/>
    <col min="13832" max="13832" width="5" style="19" customWidth="1"/>
    <col min="13833" max="13835" width="4.140625" style="19" customWidth="1"/>
    <col min="13836" max="13836" width="4.5703125" style="19" customWidth="1"/>
    <col min="13837" max="13843" width="3.28515625" style="19" customWidth="1"/>
    <col min="13844" max="13844" width="15" style="19" customWidth="1"/>
    <col min="13845" max="13845" width="15.28515625" style="19" customWidth="1"/>
    <col min="13846" max="13846" width="14.42578125" style="19" customWidth="1"/>
    <col min="13847" max="14076" width="8.85546875" style="19"/>
    <col min="14077" max="14087" width="4.140625" style="19" customWidth="1"/>
    <col min="14088" max="14088" width="5" style="19" customWidth="1"/>
    <col min="14089" max="14091" width="4.140625" style="19" customWidth="1"/>
    <col min="14092" max="14092" width="4.5703125" style="19" customWidth="1"/>
    <col min="14093" max="14099" width="3.28515625" style="19" customWidth="1"/>
    <col min="14100" max="14100" width="15" style="19" customWidth="1"/>
    <col min="14101" max="14101" width="15.28515625" style="19" customWidth="1"/>
    <col min="14102" max="14102" width="14.42578125" style="19" customWidth="1"/>
    <col min="14103" max="14332" width="8.85546875" style="19"/>
    <col min="14333" max="14343" width="4.140625" style="19" customWidth="1"/>
    <col min="14344" max="14344" width="5" style="19" customWidth="1"/>
    <col min="14345" max="14347" width="4.140625" style="19" customWidth="1"/>
    <col min="14348" max="14348" width="4.5703125" style="19" customWidth="1"/>
    <col min="14349" max="14355" width="3.28515625" style="19" customWidth="1"/>
    <col min="14356" max="14356" width="15" style="19" customWidth="1"/>
    <col min="14357" max="14357" width="15.28515625" style="19" customWidth="1"/>
    <col min="14358" max="14358" width="14.42578125" style="19" customWidth="1"/>
    <col min="14359" max="14588" width="8.85546875" style="19"/>
    <col min="14589" max="14599" width="4.140625" style="19" customWidth="1"/>
    <col min="14600" max="14600" width="5" style="19" customWidth="1"/>
    <col min="14601" max="14603" width="4.140625" style="19" customWidth="1"/>
    <col min="14604" max="14604" width="4.5703125" style="19" customWidth="1"/>
    <col min="14605" max="14611" width="3.28515625" style="19" customWidth="1"/>
    <col min="14612" max="14612" width="15" style="19" customWidth="1"/>
    <col min="14613" max="14613" width="15.28515625" style="19" customWidth="1"/>
    <col min="14614" max="14614" width="14.42578125" style="19" customWidth="1"/>
    <col min="14615" max="14844" width="8.85546875" style="19"/>
    <col min="14845" max="14855" width="4.140625" style="19" customWidth="1"/>
    <col min="14856" max="14856" width="5" style="19" customWidth="1"/>
    <col min="14857" max="14859" width="4.140625" style="19" customWidth="1"/>
    <col min="14860" max="14860" width="4.5703125" style="19" customWidth="1"/>
    <col min="14861" max="14867" width="3.28515625" style="19" customWidth="1"/>
    <col min="14868" max="14868" width="15" style="19" customWidth="1"/>
    <col min="14869" max="14869" width="15.28515625" style="19" customWidth="1"/>
    <col min="14870" max="14870" width="14.42578125" style="19" customWidth="1"/>
    <col min="14871" max="15100" width="8.85546875" style="19"/>
    <col min="15101" max="15111" width="4.140625" style="19" customWidth="1"/>
    <col min="15112" max="15112" width="5" style="19" customWidth="1"/>
    <col min="15113" max="15115" width="4.140625" style="19" customWidth="1"/>
    <col min="15116" max="15116" width="4.5703125" style="19" customWidth="1"/>
    <col min="15117" max="15123" width="3.28515625" style="19" customWidth="1"/>
    <col min="15124" max="15124" width="15" style="19" customWidth="1"/>
    <col min="15125" max="15125" width="15.28515625" style="19" customWidth="1"/>
    <col min="15126" max="15126" width="14.42578125" style="19" customWidth="1"/>
    <col min="15127" max="15356" width="8.85546875" style="19"/>
    <col min="15357" max="15367" width="4.140625" style="19" customWidth="1"/>
    <col min="15368" max="15368" width="5" style="19" customWidth="1"/>
    <col min="15369" max="15371" width="4.140625" style="19" customWidth="1"/>
    <col min="15372" max="15372" width="4.5703125" style="19" customWidth="1"/>
    <col min="15373" max="15379" width="3.28515625" style="19" customWidth="1"/>
    <col min="15380" max="15380" width="15" style="19" customWidth="1"/>
    <col min="15381" max="15381" width="15.28515625" style="19" customWidth="1"/>
    <col min="15382" max="15382" width="14.42578125" style="19" customWidth="1"/>
    <col min="15383" max="15612" width="8.85546875" style="19"/>
    <col min="15613" max="15623" width="4.140625" style="19" customWidth="1"/>
    <col min="15624" max="15624" width="5" style="19" customWidth="1"/>
    <col min="15625" max="15627" width="4.140625" style="19" customWidth="1"/>
    <col min="15628" max="15628" width="4.5703125" style="19" customWidth="1"/>
    <col min="15629" max="15635" width="3.28515625" style="19" customWidth="1"/>
    <col min="15636" max="15636" width="15" style="19" customWidth="1"/>
    <col min="15637" max="15637" width="15.28515625" style="19" customWidth="1"/>
    <col min="15638" max="15638" width="14.42578125" style="19" customWidth="1"/>
    <col min="15639" max="15868" width="8.85546875" style="19"/>
    <col min="15869" max="15879" width="4.140625" style="19" customWidth="1"/>
    <col min="15880" max="15880" width="5" style="19" customWidth="1"/>
    <col min="15881" max="15883" width="4.140625" style="19" customWidth="1"/>
    <col min="15884" max="15884" width="4.5703125" style="19" customWidth="1"/>
    <col min="15885" max="15891" width="3.28515625" style="19" customWidth="1"/>
    <col min="15892" max="15892" width="15" style="19" customWidth="1"/>
    <col min="15893" max="15893" width="15.28515625" style="19" customWidth="1"/>
    <col min="15894" max="15894" width="14.42578125" style="19" customWidth="1"/>
    <col min="15895" max="16124" width="8.85546875" style="19"/>
    <col min="16125" max="16135" width="4.140625" style="19" customWidth="1"/>
    <col min="16136" max="16136" width="5" style="19" customWidth="1"/>
    <col min="16137" max="16139" width="4.140625" style="19" customWidth="1"/>
    <col min="16140" max="16140" width="4.5703125" style="19" customWidth="1"/>
    <col min="16141" max="16147" width="3.28515625" style="19" customWidth="1"/>
    <col min="16148" max="16148" width="15" style="19" customWidth="1"/>
    <col min="16149" max="16149" width="15.28515625" style="19" customWidth="1"/>
    <col min="16150" max="16150" width="14.42578125" style="19" customWidth="1"/>
    <col min="16151" max="16384" width="8.85546875" style="19"/>
  </cols>
  <sheetData>
    <row r="1" spans="1:5">
      <c r="A1" s="2" t="s">
        <v>383</v>
      </c>
      <c r="B1" s="2"/>
      <c r="C1" s="2"/>
      <c r="D1" s="779" t="str">
        <f>Деклар!G9</f>
        <v>САБЫРОВ ЖАНДОС КАЙРАТУЛЫ</v>
      </c>
    </row>
    <row r="2" spans="1:5" ht="14.25">
      <c r="A2" s="43" t="s">
        <v>133</v>
      </c>
      <c r="B2" s="1102">
        <f>Деклар!D5</f>
        <v>70569305567</v>
      </c>
      <c r="C2" s="1104"/>
      <c r="D2" s="49"/>
      <c r="E2" s="44"/>
    </row>
    <row r="3" spans="1:5" ht="14.25">
      <c r="A3" s="43" t="s">
        <v>143</v>
      </c>
      <c r="B3" s="550"/>
      <c r="C3" s="549">
        <f>Деклар!G7</f>
        <v>2023</v>
      </c>
      <c r="D3" s="44"/>
    </row>
    <row r="4" spans="1:5" ht="14.25">
      <c r="A4" s="43"/>
      <c r="B4" s="44"/>
      <c r="C4" s="44"/>
      <c r="D4" s="44"/>
    </row>
    <row r="5" spans="1:5" ht="15.6" customHeight="1">
      <c r="A5" s="1167" t="s">
        <v>1001</v>
      </c>
      <c r="B5" s="1167"/>
      <c r="C5" s="1167"/>
      <c r="D5" s="1167"/>
    </row>
    <row r="6" spans="1:5" ht="13.15" customHeight="1">
      <c r="A6" s="1126" t="s">
        <v>1151</v>
      </c>
      <c r="B6" s="1126"/>
      <c r="C6" s="1126"/>
      <c r="D6" s="1126"/>
    </row>
    <row r="7" spans="1:5" ht="13.5" thickBot="1">
      <c r="A7" s="1185"/>
      <c r="B7" s="1185"/>
      <c r="C7" s="1185"/>
      <c r="D7" s="1185"/>
    </row>
    <row r="8" spans="1:5" ht="60.75" thickBot="1">
      <c r="A8" s="786" t="s">
        <v>164</v>
      </c>
      <c r="B8" s="787" t="s">
        <v>1002</v>
      </c>
      <c r="C8" s="793" t="s">
        <v>338</v>
      </c>
      <c r="D8" s="491" t="s">
        <v>1006</v>
      </c>
    </row>
    <row r="9" spans="1:5" ht="13.5" thickBot="1">
      <c r="A9" s="57">
        <v>1</v>
      </c>
      <c r="B9" s="58">
        <v>2</v>
      </c>
      <c r="C9" s="133">
        <v>3</v>
      </c>
      <c r="D9" s="63">
        <v>4</v>
      </c>
    </row>
    <row r="10" spans="1:5">
      <c r="A10" s="788">
        <v>1</v>
      </c>
      <c r="B10" s="789" t="s">
        <v>1004</v>
      </c>
      <c r="C10" s="794" t="s">
        <v>1005</v>
      </c>
      <c r="D10" s="797">
        <f>Добр.пенс.взн.!F14</f>
        <v>0</v>
      </c>
    </row>
    <row r="11" spans="1:5">
      <c r="A11" s="785">
        <v>2</v>
      </c>
      <c r="B11" s="259" t="s">
        <v>1007</v>
      </c>
      <c r="C11" s="795" t="s">
        <v>1008</v>
      </c>
      <c r="D11" s="798">
        <f>Медицина!F16</f>
        <v>0</v>
      </c>
    </row>
    <row r="12" spans="1:5" ht="13.5" thickBot="1">
      <c r="A12" s="790">
        <v>3</v>
      </c>
      <c r="B12" s="791" t="s">
        <v>1009</v>
      </c>
      <c r="C12" s="796" t="s">
        <v>1010</v>
      </c>
      <c r="D12" s="799">
        <f>Вознагр.!F14</f>
        <v>0</v>
      </c>
    </row>
    <row r="13" spans="1:5" ht="16.5" thickBot="1">
      <c r="A13" s="792">
        <v>4</v>
      </c>
      <c r="B13" s="1464" t="s">
        <v>1152</v>
      </c>
      <c r="C13" s="1465"/>
      <c r="D13" s="856">
        <f>SUM(D10:D12)</f>
        <v>0</v>
      </c>
    </row>
    <row r="15" spans="1:5">
      <c r="B15" s="64" t="s">
        <v>102</v>
      </c>
      <c r="C15" s="25"/>
      <c r="D15" s="25"/>
    </row>
    <row r="16" spans="1:5">
      <c r="C16" s="21" t="s">
        <v>103</v>
      </c>
      <c r="D16" s="21" t="s">
        <v>156</v>
      </c>
    </row>
  </sheetData>
  <mergeCells count="5">
    <mergeCell ref="B2:C2"/>
    <mergeCell ref="A5:D5"/>
    <mergeCell ref="A6:D6"/>
    <mergeCell ref="A7:D7"/>
    <mergeCell ref="B13:C13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8" sqref="K8"/>
    </sheetView>
  </sheetViews>
  <sheetFormatPr defaultRowHeight="12.75"/>
  <cols>
    <col min="1" max="1" width="5.5703125" style="19" customWidth="1"/>
    <col min="2" max="2" width="16.7109375" style="19" customWidth="1"/>
    <col min="3" max="3" width="17.28515625" style="21" customWidth="1"/>
    <col min="4" max="4" width="16.85546875" style="21" customWidth="1"/>
    <col min="5" max="5" width="16.28515625" style="21" customWidth="1"/>
    <col min="6" max="6" width="18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8.85546875" style="19"/>
  </cols>
  <sheetData>
    <row r="1" spans="1:6">
      <c r="A1" s="2" t="s">
        <v>385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6" ht="14.25">
      <c r="A3" s="43" t="s">
        <v>143</v>
      </c>
      <c r="B3" s="550"/>
      <c r="C3" s="549">
        <f>Деклар!G7</f>
        <v>2023</v>
      </c>
      <c r="D3" s="44"/>
      <c r="E3" s="37"/>
      <c r="F3" s="37"/>
    </row>
    <row r="4" spans="1:6" ht="14.25">
      <c r="A4" s="43"/>
      <c r="B4" s="44"/>
      <c r="C4" s="44"/>
      <c r="D4" s="44"/>
      <c r="E4" s="37"/>
      <c r="F4" s="37"/>
    </row>
    <row r="5" spans="1:6" ht="15.75">
      <c r="A5" s="1167" t="s">
        <v>97</v>
      </c>
      <c r="B5" s="1167"/>
      <c r="C5" s="1167"/>
      <c r="D5" s="1167"/>
      <c r="E5" s="1167"/>
      <c r="F5" s="1167"/>
    </row>
    <row r="6" spans="1:6">
      <c r="A6" s="1126" t="s">
        <v>995</v>
      </c>
      <c r="B6" s="1126"/>
      <c r="C6" s="1126"/>
      <c r="D6" s="1126"/>
      <c r="E6" s="1126"/>
      <c r="F6" s="1126"/>
    </row>
    <row r="7" spans="1:6" ht="13.5" thickBot="1">
      <c r="A7" s="1185"/>
      <c r="B7" s="1185"/>
      <c r="C7" s="1185"/>
      <c r="D7" s="1185"/>
      <c r="E7" s="1185"/>
      <c r="F7" s="1185"/>
    </row>
    <row r="8" spans="1:6" ht="83.45" customHeight="1" thickBot="1">
      <c r="A8" s="127" t="s">
        <v>164</v>
      </c>
      <c r="B8" s="493" t="s">
        <v>114</v>
      </c>
      <c r="C8" s="492" t="s">
        <v>570</v>
      </c>
      <c r="D8" s="494" t="s">
        <v>564</v>
      </c>
      <c r="E8" s="494" t="s">
        <v>651</v>
      </c>
      <c r="F8" s="514" t="s">
        <v>565</v>
      </c>
    </row>
    <row r="9" spans="1:6" ht="13.5" thickBot="1">
      <c r="A9" s="178">
        <v>1</v>
      </c>
      <c r="B9" s="178">
        <v>2</v>
      </c>
      <c r="C9" s="178">
        <v>3</v>
      </c>
      <c r="D9" s="178">
        <v>4</v>
      </c>
      <c r="E9" s="194">
        <v>5</v>
      </c>
      <c r="F9" s="217">
        <v>6</v>
      </c>
    </row>
    <row r="10" spans="1:6">
      <c r="A10" s="53"/>
      <c r="B10" s="53"/>
      <c r="C10" s="24"/>
      <c r="D10" s="115"/>
      <c r="E10" s="144"/>
      <c r="F10" s="142"/>
    </row>
    <row r="11" spans="1:6">
      <c r="A11" s="53"/>
      <c r="B11" s="53"/>
      <c r="C11" s="24"/>
      <c r="D11" s="115"/>
      <c r="E11" s="122"/>
      <c r="F11" s="186"/>
    </row>
    <row r="12" spans="1:6">
      <c r="A12" s="83"/>
      <c r="B12" s="83"/>
      <c r="C12" s="25"/>
      <c r="D12" s="25"/>
      <c r="E12" s="51"/>
      <c r="F12" s="125"/>
    </row>
    <row r="13" spans="1:6" ht="13.5" thickBot="1">
      <c r="A13" s="52"/>
      <c r="B13" s="52"/>
      <c r="C13" s="121"/>
      <c r="D13" s="121"/>
      <c r="E13" s="145"/>
      <c r="F13" s="218"/>
    </row>
    <row r="14" spans="1:6" ht="32.25" customHeight="1" thickBot="1">
      <c r="A14" s="54"/>
      <c r="B14" s="1190" t="s">
        <v>996</v>
      </c>
      <c r="C14" s="1191"/>
      <c r="D14" s="1191"/>
      <c r="E14" s="1191"/>
      <c r="F14" s="857">
        <f>SUM(F10:F13)</f>
        <v>0</v>
      </c>
    </row>
    <row r="15" spans="1:6" ht="36.6" customHeight="1">
      <c r="F15" s="642" t="s">
        <v>732</v>
      </c>
    </row>
    <row r="16" spans="1:6" ht="27" customHeight="1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7">
    <mergeCell ref="B14:E14"/>
    <mergeCell ref="D1:F1"/>
    <mergeCell ref="B2:C2"/>
    <mergeCell ref="E2:F2"/>
    <mergeCell ref="A5:F5"/>
    <mergeCell ref="A6:F6"/>
    <mergeCell ref="A7:F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M6" sqref="M6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4.5703125" style="21" customWidth="1"/>
    <col min="5" max="5" width="16.28515625" style="21" customWidth="1"/>
    <col min="6" max="6" width="23.710937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8.85546875" style="19"/>
  </cols>
  <sheetData>
    <row r="1" spans="1:17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17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17" ht="14.25">
      <c r="A3" s="43" t="s">
        <v>143</v>
      </c>
      <c r="B3" s="550"/>
      <c r="C3" s="549">
        <f>Деклар!G7</f>
        <v>2023</v>
      </c>
      <c r="D3" s="44"/>
      <c r="E3" s="37"/>
      <c r="F3" s="37"/>
    </row>
    <row r="4" spans="1:17" ht="14.25">
      <c r="A4" s="43"/>
      <c r="B4" s="44"/>
      <c r="C4" s="44"/>
      <c r="D4" s="44"/>
      <c r="E4" s="37"/>
      <c r="F4" s="37"/>
    </row>
    <row r="5" spans="1:17" ht="15.75">
      <c r="A5" s="1167" t="s">
        <v>97</v>
      </c>
      <c r="B5" s="1167"/>
      <c r="C5" s="1167"/>
      <c r="D5" s="1167"/>
      <c r="E5" s="1167"/>
      <c r="F5" s="1167"/>
    </row>
    <row r="6" spans="1:17">
      <c r="A6" s="1126" t="s">
        <v>997</v>
      </c>
      <c r="B6" s="1126"/>
      <c r="C6" s="1126"/>
      <c r="D6" s="1126"/>
      <c r="E6" s="1126"/>
      <c r="F6" s="1126"/>
    </row>
    <row r="7" spans="1:17" ht="13.5" thickBot="1">
      <c r="A7" s="1185"/>
      <c r="B7" s="1185"/>
      <c r="C7" s="1185"/>
      <c r="D7" s="1185"/>
      <c r="E7" s="1185"/>
      <c r="F7" s="1185"/>
    </row>
    <row r="8" spans="1:17" ht="74.25" customHeight="1" thickBot="1">
      <c r="A8" s="252" t="s">
        <v>164</v>
      </c>
      <c r="B8" s="523" t="s">
        <v>317</v>
      </c>
      <c r="C8" s="523" t="s">
        <v>318</v>
      </c>
      <c r="D8" s="523" t="s">
        <v>319</v>
      </c>
      <c r="E8" s="523" t="s">
        <v>320</v>
      </c>
      <c r="F8" s="523" t="s">
        <v>321</v>
      </c>
    </row>
    <row r="9" spans="1:17" ht="13.5" thickBot="1">
      <c r="A9" s="57">
        <v>1</v>
      </c>
      <c r="B9" s="58">
        <v>2</v>
      </c>
      <c r="C9" s="58">
        <v>3</v>
      </c>
      <c r="D9" s="253">
        <v>4</v>
      </c>
      <c r="E9" s="133">
        <v>5</v>
      </c>
      <c r="F9" s="62">
        <v>6</v>
      </c>
    </row>
    <row r="10" spans="1:17">
      <c r="A10" s="53">
        <v>1</v>
      </c>
      <c r="B10" s="53"/>
      <c r="C10" s="24"/>
      <c r="D10" s="115"/>
      <c r="E10" s="122"/>
      <c r="F10" s="186"/>
    </row>
    <row r="11" spans="1:17">
      <c r="A11" s="53">
        <v>2</v>
      </c>
      <c r="B11" s="53"/>
      <c r="C11" s="24"/>
      <c r="D11" s="115"/>
      <c r="E11" s="305"/>
      <c r="F11" s="186"/>
    </row>
    <row r="12" spans="1:17">
      <c r="A12" s="53">
        <v>3</v>
      </c>
      <c r="B12" s="53"/>
      <c r="C12" s="24"/>
      <c r="D12" s="115"/>
      <c r="E12" s="122"/>
      <c r="F12" s="186"/>
      <c r="Q12" s="778"/>
    </row>
    <row r="13" spans="1:17">
      <c r="A13" s="53"/>
      <c r="B13" s="53"/>
      <c r="C13" s="24"/>
      <c r="D13" s="115"/>
      <c r="E13" s="122"/>
      <c r="F13" s="186"/>
    </row>
    <row r="14" spans="1:17">
      <c r="A14" s="83"/>
      <c r="B14" s="83"/>
      <c r="C14" s="25"/>
      <c r="D14" s="25"/>
      <c r="E14" s="51"/>
      <c r="F14" s="125"/>
    </row>
    <row r="15" spans="1:17" ht="13.5" thickBot="1">
      <c r="A15" s="52"/>
      <c r="B15" s="52"/>
      <c r="C15" s="121"/>
      <c r="D15" s="121"/>
      <c r="E15" s="145"/>
      <c r="F15" s="218"/>
    </row>
    <row r="16" spans="1:17" ht="30.75" customHeight="1" thickBot="1">
      <c r="A16" s="54"/>
      <c r="B16" s="1147" t="s">
        <v>998</v>
      </c>
      <c r="C16" s="1148"/>
      <c r="D16" s="1148"/>
      <c r="E16" s="1466"/>
      <c r="F16" s="857">
        <f>SUM(F10:F15)</f>
        <v>0</v>
      </c>
    </row>
    <row r="17" spans="2:6" ht="48">
      <c r="F17" s="642" t="s">
        <v>732</v>
      </c>
    </row>
    <row r="18" spans="2:6" ht="25.5" customHeight="1">
      <c r="B18" s="64" t="s">
        <v>102</v>
      </c>
      <c r="C18" s="25"/>
      <c r="D18" s="25"/>
    </row>
    <row r="19" spans="2:6">
      <c r="C19" s="21" t="s">
        <v>103</v>
      </c>
      <c r="D19" s="21" t="s">
        <v>156</v>
      </c>
    </row>
  </sheetData>
  <mergeCells count="7">
    <mergeCell ref="B16:E16"/>
    <mergeCell ref="D1:F1"/>
    <mergeCell ref="B2:C2"/>
    <mergeCell ref="E2:F2"/>
    <mergeCell ref="A5:F5"/>
    <mergeCell ref="A6:F6"/>
    <mergeCell ref="A7:F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N7" sqref="N7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17" style="21" customWidth="1"/>
    <col min="5" max="5" width="16.28515625" style="21" customWidth="1"/>
    <col min="6" max="6" width="25.5703125" style="21" customWidth="1"/>
    <col min="7" max="9" width="4.140625" style="19" customWidth="1"/>
    <col min="10" max="10" width="5" style="19" customWidth="1"/>
    <col min="11" max="13" width="4.140625" style="19" customWidth="1"/>
    <col min="14" max="14" width="4.5703125" style="19" customWidth="1"/>
    <col min="15" max="21" width="3.28515625" style="19" customWidth="1"/>
    <col min="22" max="22" width="15" style="19" customWidth="1"/>
    <col min="23" max="23" width="15.28515625" style="19" customWidth="1"/>
    <col min="24" max="24" width="14.42578125" style="19" customWidth="1"/>
    <col min="25" max="254" width="8.85546875" style="19"/>
    <col min="255" max="265" width="4.140625" style="19" customWidth="1"/>
    <col min="266" max="266" width="5" style="19" customWidth="1"/>
    <col min="267" max="269" width="4.140625" style="19" customWidth="1"/>
    <col min="270" max="270" width="4.5703125" style="19" customWidth="1"/>
    <col min="271" max="277" width="3.28515625" style="19" customWidth="1"/>
    <col min="278" max="278" width="15" style="19" customWidth="1"/>
    <col min="279" max="279" width="15.28515625" style="19" customWidth="1"/>
    <col min="280" max="280" width="14.42578125" style="19" customWidth="1"/>
    <col min="281" max="510" width="8.85546875" style="19"/>
    <col min="511" max="521" width="4.140625" style="19" customWidth="1"/>
    <col min="522" max="522" width="5" style="19" customWidth="1"/>
    <col min="523" max="525" width="4.140625" style="19" customWidth="1"/>
    <col min="526" max="526" width="4.5703125" style="19" customWidth="1"/>
    <col min="527" max="533" width="3.28515625" style="19" customWidth="1"/>
    <col min="534" max="534" width="15" style="19" customWidth="1"/>
    <col min="535" max="535" width="15.28515625" style="19" customWidth="1"/>
    <col min="536" max="536" width="14.42578125" style="19" customWidth="1"/>
    <col min="537" max="766" width="8.85546875" style="19"/>
    <col min="767" max="777" width="4.140625" style="19" customWidth="1"/>
    <col min="778" max="778" width="5" style="19" customWidth="1"/>
    <col min="779" max="781" width="4.140625" style="19" customWidth="1"/>
    <col min="782" max="782" width="4.5703125" style="19" customWidth="1"/>
    <col min="783" max="789" width="3.28515625" style="19" customWidth="1"/>
    <col min="790" max="790" width="15" style="19" customWidth="1"/>
    <col min="791" max="791" width="15.28515625" style="19" customWidth="1"/>
    <col min="792" max="792" width="14.42578125" style="19" customWidth="1"/>
    <col min="793" max="1022" width="8.85546875" style="19"/>
    <col min="1023" max="1033" width="4.140625" style="19" customWidth="1"/>
    <col min="1034" max="1034" width="5" style="19" customWidth="1"/>
    <col min="1035" max="1037" width="4.140625" style="19" customWidth="1"/>
    <col min="1038" max="1038" width="4.5703125" style="19" customWidth="1"/>
    <col min="1039" max="1045" width="3.28515625" style="19" customWidth="1"/>
    <col min="1046" max="1046" width="15" style="19" customWidth="1"/>
    <col min="1047" max="1047" width="15.28515625" style="19" customWidth="1"/>
    <col min="1048" max="1048" width="14.42578125" style="19" customWidth="1"/>
    <col min="1049" max="1278" width="8.85546875" style="19"/>
    <col min="1279" max="1289" width="4.140625" style="19" customWidth="1"/>
    <col min="1290" max="1290" width="5" style="19" customWidth="1"/>
    <col min="1291" max="1293" width="4.140625" style="19" customWidth="1"/>
    <col min="1294" max="1294" width="4.5703125" style="19" customWidth="1"/>
    <col min="1295" max="1301" width="3.28515625" style="19" customWidth="1"/>
    <col min="1302" max="1302" width="15" style="19" customWidth="1"/>
    <col min="1303" max="1303" width="15.28515625" style="19" customWidth="1"/>
    <col min="1304" max="1304" width="14.42578125" style="19" customWidth="1"/>
    <col min="1305" max="1534" width="8.85546875" style="19"/>
    <col min="1535" max="1545" width="4.140625" style="19" customWidth="1"/>
    <col min="1546" max="1546" width="5" style="19" customWidth="1"/>
    <col min="1547" max="1549" width="4.140625" style="19" customWidth="1"/>
    <col min="1550" max="1550" width="4.5703125" style="19" customWidth="1"/>
    <col min="1551" max="1557" width="3.28515625" style="19" customWidth="1"/>
    <col min="1558" max="1558" width="15" style="19" customWidth="1"/>
    <col min="1559" max="1559" width="15.28515625" style="19" customWidth="1"/>
    <col min="1560" max="1560" width="14.42578125" style="19" customWidth="1"/>
    <col min="1561" max="1790" width="8.85546875" style="19"/>
    <col min="1791" max="1801" width="4.140625" style="19" customWidth="1"/>
    <col min="1802" max="1802" width="5" style="19" customWidth="1"/>
    <col min="1803" max="1805" width="4.140625" style="19" customWidth="1"/>
    <col min="1806" max="1806" width="4.5703125" style="19" customWidth="1"/>
    <col min="1807" max="1813" width="3.28515625" style="19" customWidth="1"/>
    <col min="1814" max="1814" width="15" style="19" customWidth="1"/>
    <col min="1815" max="1815" width="15.28515625" style="19" customWidth="1"/>
    <col min="1816" max="1816" width="14.42578125" style="19" customWidth="1"/>
    <col min="1817" max="2046" width="8.85546875" style="19"/>
    <col min="2047" max="2057" width="4.140625" style="19" customWidth="1"/>
    <col min="2058" max="2058" width="5" style="19" customWidth="1"/>
    <col min="2059" max="2061" width="4.140625" style="19" customWidth="1"/>
    <col min="2062" max="2062" width="4.5703125" style="19" customWidth="1"/>
    <col min="2063" max="2069" width="3.28515625" style="19" customWidth="1"/>
    <col min="2070" max="2070" width="15" style="19" customWidth="1"/>
    <col min="2071" max="2071" width="15.28515625" style="19" customWidth="1"/>
    <col min="2072" max="2072" width="14.42578125" style="19" customWidth="1"/>
    <col min="2073" max="2302" width="8.85546875" style="19"/>
    <col min="2303" max="2313" width="4.140625" style="19" customWidth="1"/>
    <col min="2314" max="2314" width="5" style="19" customWidth="1"/>
    <col min="2315" max="2317" width="4.140625" style="19" customWidth="1"/>
    <col min="2318" max="2318" width="4.5703125" style="19" customWidth="1"/>
    <col min="2319" max="2325" width="3.28515625" style="19" customWidth="1"/>
    <col min="2326" max="2326" width="15" style="19" customWidth="1"/>
    <col min="2327" max="2327" width="15.28515625" style="19" customWidth="1"/>
    <col min="2328" max="2328" width="14.42578125" style="19" customWidth="1"/>
    <col min="2329" max="2558" width="8.85546875" style="19"/>
    <col min="2559" max="2569" width="4.140625" style="19" customWidth="1"/>
    <col min="2570" max="2570" width="5" style="19" customWidth="1"/>
    <col min="2571" max="2573" width="4.140625" style="19" customWidth="1"/>
    <col min="2574" max="2574" width="4.5703125" style="19" customWidth="1"/>
    <col min="2575" max="2581" width="3.28515625" style="19" customWidth="1"/>
    <col min="2582" max="2582" width="15" style="19" customWidth="1"/>
    <col min="2583" max="2583" width="15.28515625" style="19" customWidth="1"/>
    <col min="2584" max="2584" width="14.42578125" style="19" customWidth="1"/>
    <col min="2585" max="2814" width="8.85546875" style="19"/>
    <col min="2815" max="2825" width="4.140625" style="19" customWidth="1"/>
    <col min="2826" max="2826" width="5" style="19" customWidth="1"/>
    <col min="2827" max="2829" width="4.140625" style="19" customWidth="1"/>
    <col min="2830" max="2830" width="4.5703125" style="19" customWidth="1"/>
    <col min="2831" max="2837" width="3.28515625" style="19" customWidth="1"/>
    <col min="2838" max="2838" width="15" style="19" customWidth="1"/>
    <col min="2839" max="2839" width="15.28515625" style="19" customWidth="1"/>
    <col min="2840" max="2840" width="14.42578125" style="19" customWidth="1"/>
    <col min="2841" max="3070" width="8.85546875" style="19"/>
    <col min="3071" max="3081" width="4.140625" style="19" customWidth="1"/>
    <col min="3082" max="3082" width="5" style="19" customWidth="1"/>
    <col min="3083" max="3085" width="4.140625" style="19" customWidth="1"/>
    <col min="3086" max="3086" width="4.5703125" style="19" customWidth="1"/>
    <col min="3087" max="3093" width="3.28515625" style="19" customWidth="1"/>
    <col min="3094" max="3094" width="15" style="19" customWidth="1"/>
    <col min="3095" max="3095" width="15.28515625" style="19" customWidth="1"/>
    <col min="3096" max="3096" width="14.42578125" style="19" customWidth="1"/>
    <col min="3097" max="3326" width="8.85546875" style="19"/>
    <col min="3327" max="3337" width="4.140625" style="19" customWidth="1"/>
    <col min="3338" max="3338" width="5" style="19" customWidth="1"/>
    <col min="3339" max="3341" width="4.140625" style="19" customWidth="1"/>
    <col min="3342" max="3342" width="4.5703125" style="19" customWidth="1"/>
    <col min="3343" max="3349" width="3.28515625" style="19" customWidth="1"/>
    <col min="3350" max="3350" width="15" style="19" customWidth="1"/>
    <col min="3351" max="3351" width="15.28515625" style="19" customWidth="1"/>
    <col min="3352" max="3352" width="14.42578125" style="19" customWidth="1"/>
    <col min="3353" max="3582" width="8.85546875" style="19"/>
    <col min="3583" max="3593" width="4.140625" style="19" customWidth="1"/>
    <col min="3594" max="3594" width="5" style="19" customWidth="1"/>
    <col min="3595" max="3597" width="4.140625" style="19" customWidth="1"/>
    <col min="3598" max="3598" width="4.5703125" style="19" customWidth="1"/>
    <col min="3599" max="3605" width="3.28515625" style="19" customWidth="1"/>
    <col min="3606" max="3606" width="15" style="19" customWidth="1"/>
    <col min="3607" max="3607" width="15.28515625" style="19" customWidth="1"/>
    <col min="3608" max="3608" width="14.42578125" style="19" customWidth="1"/>
    <col min="3609" max="3838" width="8.85546875" style="19"/>
    <col min="3839" max="3849" width="4.140625" style="19" customWidth="1"/>
    <col min="3850" max="3850" width="5" style="19" customWidth="1"/>
    <col min="3851" max="3853" width="4.140625" style="19" customWidth="1"/>
    <col min="3854" max="3854" width="4.5703125" style="19" customWidth="1"/>
    <col min="3855" max="3861" width="3.28515625" style="19" customWidth="1"/>
    <col min="3862" max="3862" width="15" style="19" customWidth="1"/>
    <col min="3863" max="3863" width="15.28515625" style="19" customWidth="1"/>
    <col min="3864" max="3864" width="14.42578125" style="19" customWidth="1"/>
    <col min="3865" max="4094" width="8.85546875" style="19"/>
    <col min="4095" max="4105" width="4.140625" style="19" customWidth="1"/>
    <col min="4106" max="4106" width="5" style="19" customWidth="1"/>
    <col min="4107" max="4109" width="4.140625" style="19" customWidth="1"/>
    <col min="4110" max="4110" width="4.5703125" style="19" customWidth="1"/>
    <col min="4111" max="4117" width="3.28515625" style="19" customWidth="1"/>
    <col min="4118" max="4118" width="15" style="19" customWidth="1"/>
    <col min="4119" max="4119" width="15.28515625" style="19" customWidth="1"/>
    <col min="4120" max="4120" width="14.42578125" style="19" customWidth="1"/>
    <col min="4121" max="4350" width="8.85546875" style="19"/>
    <col min="4351" max="4361" width="4.140625" style="19" customWidth="1"/>
    <col min="4362" max="4362" width="5" style="19" customWidth="1"/>
    <col min="4363" max="4365" width="4.140625" style="19" customWidth="1"/>
    <col min="4366" max="4366" width="4.5703125" style="19" customWidth="1"/>
    <col min="4367" max="4373" width="3.28515625" style="19" customWidth="1"/>
    <col min="4374" max="4374" width="15" style="19" customWidth="1"/>
    <col min="4375" max="4375" width="15.28515625" style="19" customWidth="1"/>
    <col min="4376" max="4376" width="14.42578125" style="19" customWidth="1"/>
    <col min="4377" max="4606" width="8.85546875" style="19"/>
    <col min="4607" max="4617" width="4.140625" style="19" customWidth="1"/>
    <col min="4618" max="4618" width="5" style="19" customWidth="1"/>
    <col min="4619" max="4621" width="4.140625" style="19" customWidth="1"/>
    <col min="4622" max="4622" width="4.5703125" style="19" customWidth="1"/>
    <col min="4623" max="4629" width="3.28515625" style="19" customWidth="1"/>
    <col min="4630" max="4630" width="15" style="19" customWidth="1"/>
    <col min="4631" max="4631" width="15.28515625" style="19" customWidth="1"/>
    <col min="4632" max="4632" width="14.42578125" style="19" customWidth="1"/>
    <col min="4633" max="4862" width="8.85546875" style="19"/>
    <col min="4863" max="4873" width="4.140625" style="19" customWidth="1"/>
    <col min="4874" max="4874" width="5" style="19" customWidth="1"/>
    <col min="4875" max="4877" width="4.140625" style="19" customWidth="1"/>
    <col min="4878" max="4878" width="4.5703125" style="19" customWidth="1"/>
    <col min="4879" max="4885" width="3.28515625" style="19" customWidth="1"/>
    <col min="4886" max="4886" width="15" style="19" customWidth="1"/>
    <col min="4887" max="4887" width="15.28515625" style="19" customWidth="1"/>
    <col min="4888" max="4888" width="14.42578125" style="19" customWidth="1"/>
    <col min="4889" max="5118" width="8.85546875" style="19"/>
    <col min="5119" max="5129" width="4.140625" style="19" customWidth="1"/>
    <col min="5130" max="5130" width="5" style="19" customWidth="1"/>
    <col min="5131" max="5133" width="4.140625" style="19" customWidth="1"/>
    <col min="5134" max="5134" width="4.5703125" style="19" customWidth="1"/>
    <col min="5135" max="5141" width="3.28515625" style="19" customWidth="1"/>
    <col min="5142" max="5142" width="15" style="19" customWidth="1"/>
    <col min="5143" max="5143" width="15.28515625" style="19" customWidth="1"/>
    <col min="5144" max="5144" width="14.42578125" style="19" customWidth="1"/>
    <col min="5145" max="5374" width="8.85546875" style="19"/>
    <col min="5375" max="5385" width="4.140625" style="19" customWidth="1"/>
    <col min="5386" max="5386" width="5" style="19" customWidth="1"/>
    <col min="5387" max="5389" width="4.140625" style="19" customWidth="1"/>
    <col min="5390" max="5390" width="4.5703125" style="19" customWidth="1"/>
    <col min="5391" max="5397" width="3.28515625" style="19" customWidth="1"/>
    <col min="5398" max="5398" width="15" style="19" customWidth="1"/>
    <col min="5399" max="5399" width="15.28515625" style="19" customWidth="1"/>
    <col min="5400" max="5400" width="14.42578125" style="19" customWidth="1"/>
    <col min="5401" max="5630" width="8.85546875" style="19"/>
    <col min="5631" max="5641" width="4.140625" style="19" customWidth="1"/>
    <col min="5642" max="5642" width="5" style="19" customWidth="1"/>
    <col min="5643" max="5645" width="4.140625" style="19" customWidth="1"/>
    <col min="5646" max="5646" width="4.5703125" style="19" customWidth="1"/>
    <col min="5647" max="5653" width="3.28515625" style="19" customWidth="1"/>
    <col min="5654" max="5654" width="15" style="19" customWidth="1"/>
    <col min="5655" max="5655" width="15.28515625" style="19" customWidth="1"/>
    <col min="5656" max="5656" width="14.42578125" style="19" customWidth="1"/>
    <col min="5657" max="5886" width="8.85546875" style="19"/>
    <col min="5887" max="5897" width="4.140625" style="19" customWidth="1"/>
    <col min="5898" max="5898" width="5" style="19" customWidth="1"/>
    <col min="5899" max="5901" width="4.140625" style="19" customWidth="1"/>
    <col min="5902" max="5902" width="4.5703125" style="19" customWidth="1"/>
    <col min="5903" max="5909" width="3.28515625" style="19" customWidth="1"/>
    <col min="5910" max="5910" width="15" style="19" customWidth="1"/>
    <col min="5911" max="5911" width="15.28515625" style="19" customWidth="1"/>
    <col min="5912" max="5912" width="14.42578125" style="19" customWidth="1"/>
    <col min="5913" max="6142" width="8.85546875" style="19"/>
    <col min="6143" max="6153" width="4.140625" style="19" customWidth="1"/>
    <col min="6154" max="6154" width="5" style="19" customWidth="1"/>
    <col min="6155" max="6157" width="4.140625" style="19" customWidth="1"/>
    <col min="6158" max="6158" width="4.5703125" style="19" customWidth="1"/>
    <col min="6159" max="6165" width="3.28515625" style="19" customWidth="1"/>
    <col min="6166" max="6166" width="15" style="19" customWidth="1"/>
    <col min="6167" max="6167" width="15.28515625" style="19" customWidth="1"/>
    <col min="6168" max="6168" width="14.42578125" style="19" customWidth="1"/>
    <col min="6169" max="6398" width="8.85546875" style="19"/>
    <col min="6399" max="6409" width="4.140625" style="19" customWidth="1"/>
    <col min="6410" max="6410" width="5" style="19" customWidth="1"/>
    <col min="6411" max="6413" width="4.140625" style="19" customWidth="1"/>
    <col min="6414" max="6414" width="4.5703125" style="19" customWidth="1"/>
    <col min="6415" max="6421" width="3.28515625" style="19" customWidth="1"/>
    <col min="6422" max="6422" width="15" style="19" customWidth="1"/>
    <col min="6423" max="6423" width="15.28515625" style="19" customWidth="1"/>
    <col min="6424" max="6424" width="14.42578125" style="19" customWidth="1"/>
    <col min="6425" max="6654" width="8.85546875" style="19"/>
    <col min="6655" max="6665" width="4.140625" style="19" customWidth="1"/>
    <col min="6666" max="6666" width="5" style="19" customWidth="1"/>
    <col min="6667" max="6669" width="4.140625" style="19" customWidth="1"/>
    <col min="6670" max="6670" width="4.5703125" style="19" customWidth="1"/>
    <col min="6671" max="6677" width="3.28515625" style="19" customWidth="1"/>
    <col min="6678" max="6678" width="15" style="19" customWidth="1"/>
    <col min="6679" max="6679" width="15.28515625" style="19" customWidth="1"/>
    <col min="6680" max="6680" width="14.42578125" style="19" customWidth="1"/>
    <col min="6681" max="6910" width="8.85546875" style="19"/>
    <col min="6911" max="6921" width="4.140625" style="19" customWidth="1"/>
    <col min="6922" max="6922" width="5" style="19" customWidth="1"/>
    <col min="6923" max="6925" width="4.140625" style="19" customWidth="1"/>
    <col min="6926" max="6926" width="4.5703125" style="19" customWidth="1"/>
    <col min="6927" max="6933" width="3.28515625" style="19" customWidth="1"/>
    <col min="6934" max="6934" width="15" style="19" customWidth="1"/>
    <col min="6935" max="6935" width="15.28515625" style="19" customWidth="1"/>
    <col min="6936" max="6936" width="14.42578125" style="19" customWidth="1"/>
    <col min="6937" max="7166" width="8.85546875" style="19"/>
    <col min="7167" max="7177" width="4.140625" style="19" customWidth="1"/>
    <col min="7178" max="7178" width="5" style="19" customWidth="1"/>
    <col min="7179" max="7181" width="4.140625" style="19" customWidth="1"/>
    <col min="7182" max="7182" width="4.5703125" style="19" customWidth="1"/>
    <col min="7183" max="7189" width="3.28515625" style="19" customWidth="1"/>
    <col min="7190" max="7190" width="15" style="19" customWidth="1"/>
    <col min="7191" max="7191" width="15.28515625" style="19" customWidth="1"/>
    <col min="7192" max="7192" width="14.42578125" style="19" customWidth="1"/>
    <col min="7193" max="7422" width="8.85546875" style="19"/>
    <col min="7423" max="7433" width="4.140625" style="19" customWidth="1"/>
    <col min="7434" max="7434" width="5" style="19" customWidth="1"/>
    <col min="7435" max="7437" width="4.140625" style="19" customWidth="1"/>
    <col min="7438" max="7438" width="4.5703125" style="19" customWidth="1"/>
    <col min="7439" max="7445" width="3.28515625" style="19" customWidth="1"/>
    <col min="7446" max="7446" width="15" style="19" customWidth="1"/>
    <col min="7447" max="7447" width="15.28515625" style="19" customWidth="1"/>
    <col min="7448" max="7448" width="14.42578125" style="19" customWidth="1"/>
    <col min="7449" max="7678" width="8.85546875" style="19"/>
    <col min="7679" max="7689" width="4.140625" style="19" customWidth="1"/>
    <col min="7690" max="7690" width="5" style="19" customWidth="1"/>
    <col min="7691" max="7693" width="4.140625" style="19" customWidth="1"/>
    <col min="7694" max="7694" width="4.5703125" style="19" customWidth="1"/>
    <col min="7695" max="7701" width="3.28515625" style="19" customWidth="1"/>
    <col min="7702" max="7702" width="15" style="19" customWidth="1"/>
    <col min="7703" max="7703" width="15.28515625" style="19" customWidth="1"/>
    <col min="7704" max="7704" width="14.42578125" style="19" customWidth="1"/>
    <col min="7705" max="7934" width="8.85546875" style="19"/>
    <col min="7935" max="7945" width="4.140625" style="19" customWidth="1"/>
    <col min="7946" max="7946" width="5" style="19" customWidth="1"/>
    <col min="7947" max="7949" width="4.140625" style="19" customWidth="1"/>
    <col min="7950" max="7950" width="4.5703125" style="19" customWidth="1"/>
    <col min="7951" max="7957" width="3.28515625" style="19" customWidth="1"/>
    <col min="7958" max="7958" width="15" style="19" customWidth="1"/>
    <col min="7959" max="7959" width="15.28515625" style="19" customWidth="1"/>
    <col min="7960" max="7960" width="14.42578125" style="19" customWidth="1"/>
    <col min="7961" max="8190" width="8.85546875" style="19"/>
    <col min="8191" max="8201" width="4.140625" style="19" customWidth="1"/>
    <col min="8202" max="8202" width="5" style="19" customWidth="1"/>
    <col min="8203" max="8205" width="4.140625" style="19" customWidth="1"/>
    <col min="8206" max="8206" width="4.5703125" style="19" customWidth="1"/>
    <col min="8207" max="8213" width="3.28515625" style="19" customWidth="1"/>
    <col min="8214" max="8214" width="15" style="19" customWidth="1"/>
    <col min="8215" max="8215" width="15.28515625" style="19" customWidth="1"/>
    <col min="8216" max="8216" width="14.42578125" style="19" customWidth="1"/>
    <col min="8217" max="8446" width="8.85546875" style="19"/>
    <col min="8447" max="8457" width="4.140625" style="19" customWidth="1"/>
    <col min="8458" max="8458" width="5" style="19" customWidth="1"/>
    <col min="8459" max="8461" width="4.140625" style="19" customWidth="1"/>
    <col min="8462" max="8462" width="4.5703125" style="19" customWidth="1"/>
    <col min="8463" max="8469" width="3.28515625" style="19" customWidth="1"/>
    <col min="8470" max="8470" width="15" style="19" customWidth="1"/>
    <col min="8471" max="8471" width="15.28515625" style="19" customWidth="1"/>
    <col min="8472" max="8472" width="14.42578125" style="19" customWidth="1"/>
    <col min="8473" max="8702" width="8.85546875" style="19"/>
    <col min="8703" max="8713" width="4.140625" style="19" customWidth="1"/>
    <col min="8714" max="8714" width="5" style="19" customWidth="1"/>
    <col min="8715" max="8717" width="4.140625" style="19" customWidth="1"/>
    <col min="8718" max="8718" width="4.5703125" style="19" customWidth="1"/>
    <col min="8719" max="8725" width="3.28515625" style="19" customWidth="1"/>
    <col min="8726" max="8726" width="15" style="19" customWidth="1"/>
    <col min="8727" max="8727" width="15.28515625" style="19" customWidth="1"/>
    <col min="8728" max="8728" width="14.42578125" style="19" customWidth="1"/>
    <col min="8729" max="8958" width="8.85546875" style="19"/>
    <col min="8959" max="8969" width="4.140625" style="19" customWidth="1"/>
    <col min="8970" max="8970" width="5" style="19" customWidth="1"/>
    <col min="8971" max="8973" width="4.140625" style="19" customWidth="1"/>
    <col min="8974" max="8974" width="4.5703125" style="19" customWidth="1"/>
    <col min="8975" max="8981" width="3.28515625" style="19" customWidth="1"/>
    <col min="8982" max="8982" width="15" style="19" customWidth="1"/>
    <col min="8983" max="8983" width="15.28515625" style="19" customWidth="1"/>
    <col min="8984" max="8984" width="14.42578125" style="19" customWidth="1"/>
    <col min="8985" max="9214" width="8.85546875" style="19"/>
    <col min="9215" max="9225" width="4.140625" style="19" customWidth="1"/>
    <col min="9226" max="9226" width="5" style="19" customWidth="1"/>
    <col min="9227" max="9229" width="4.140625" style="19" customWidth="1"/>
    <col min="9230" max="9230" width="4.5703125" style="19" customWidth="1"/>
    <col min="9231" max="9237" width="3.28515625" style="19" customWidth="1"/>
    <col min="9238" max="9238" width="15" style="19" customWidth="1"/>
    <col min="9239" max="9239" width="15.28515625" style="19" customWidth="1"/>
    <col min="9240" max="9240" width="14.42578125" style="19" customWidth="1"/>
    <col min="9241" max="9470" width="8.85546875" style="19"/>
    <col min="9471" max="9481" width="4.140625" style="19" customWidth="1"/>
    <col min="9482" max="9482" width="5" style="19" customWidth="1"/>
    <col min="9483" max="9485" width="4.140625" style="19" customWidth="1"/>
    <col min="9486" max="9486" width="4.5703125" style="19" customWidth="1"/>
    <col min="9487" max="9493" width="3.28515625" style="19" customWidth="1"/>
    <col min="9494" max="9494" width="15" style="19" customWidth="1"/>
    <col min="9495" max="9495" width="15.28515625" style="19" customWidth="1"/>
    <col min="9496" max="9496" width="14.42578125" style="19" customWidth="1"/>
    <col min="9497" max="9726" width="8.85546875" style="19"/>
    <col min="9727" max="9737" width="4.140625" style="19" customWidth="1"/>
    <col min="9738" max="9738" width="5" style="19" customWidth="1"/>
    <col min="9739" max="9741" width="4.140625" style="19" customWidth="1"/>
    <col min="9742" max="9742" width="4.5703125" style="19" customWidth="1"/>
    <col min="9743" max="9749" width="3.28515625" style="19" customWidth="1"/>
    <col min="9750" max="9750" width="15" style="19" customWidth="1"/>
    <col min="9751" max="9751" width="15.28515625" style="19" customWidth="1"/>
    <col min="9752" max="9752" width="14.42578125" style="19" customWidth="1"/>
    <col min="9753" max="9982" width="8.85546875" style="19"/>
    <col min="9983" max="9993" width="4.140625" style="19" customWidth="1"/>
    <col min="9994" max="9994" width="5" style="19" customWidth="1"/>
    <col min="9995" max="9997" width="4.140625" style="19" customWidth="1"/>
    <col min="9998" max="9998" width="4.5703125" style="19" customWidth="1"/>
    <col min="9999" max="10005" width="3.28515625" style="19" customWidth="1"/>
    <col min="10006" max="10006" width="15" style="19" customWidth="1"/>
    <col min="10007" max="10007" width="15.28515625" style="19" customWidth="1"/>
    <col min="10008" max="10008" width="14.42578125" style="19" customWidth="1"/>
    <col min="10009" max="10238" width="8.85546875" style="19"/>
    <col min="10239" max="10249" width="4.140625" style="19" customWidth="1"/>
    <col min="10250" max="10250" width="5" style="19" customWidth="1"/>
    <col min="10251" max="10253" width="4.140625" style="19" customWidth="1"/>
    <col min="10254" max="10254" width="4.5703125" style="19" customWidth="1"/>
    <col min="10255" max="10261" width="3.28515625" style="19" customWidth="1"/>
    <col min="10262" max="10262" width="15" style="19" customWidth="1"/>
    <col min="10263" max="10263" width="15.28515625" style="19" customWidth="1"/>
    <col min="10264" max="10264" width="14.42578125" style="19" customWidth="1"/>
    <col min="10265" max="10494" width="8.85546875" style="19"/>
    <col min="10495" max="10505" width="4.140625" style="19" customWidth="1"/>
    <col min="10506" max="10506" width="5" style="19" customWidth="1"/>
    <col min="10507" max="10509" width="4.140625" style="19" customWidth="1"/>
    <col min="10510" max="10510" width="4.5703125" style="19" customWidth="1"/>
    <col min="10511" max="10517" width="3.28515625" style="19" customWidth="1"/>
    <col min="10518" max="10518" width="15" style="19" customWidth="1"/>
    <col min="10519" max="10519" width="15.28515625" style="19" customWidth="1"/>
    <col min="10520" max="10520" width="14.42578125" style="19" customWidth="1"/>
    <col min="10521" max="10750" width="8.85546875" style="19"/>
    <col min="10751" max="10761" width="4.140625" style="19" customWidth="1"/>
    <col min="10762" max="10762" width="5" style="19" customWidth="1"/>
    <col min="10763" max="10765" width="4.140625" style="19" customWidth="1"/>
    <col min="10766" max="10766" width="4.5703125" style="19" customWidth="1"/>
    <col min="10767" max="10773" width="3.28515625" style="19" customWidth="1"/>
    <col min="10774" max="10774" width="15" style="19" customWidth="1"/>
    <col min="10775" max="10775" width="15.28515625" style="19" customWidth="1"/>
    <col min="10776" max="10776" width="14.42578125" style="19" customWidth="1"/>
    <col min="10777" max="11006" width="8.85546875" style="19"/>
    <col min="11007" max="11017" width="4.140625" style="19" customWidth="1"/>
    <col min="11018" max="11018" width="5" style="19" customWidth="1"/>
    <col min="11019" max="11021" width="4.140625" style="19" customWidth="1"/>
    <col min="11022" max="11022" width="4.5703125" style="19" customWidth="1"/>
    <col min="11023" max="11029" width="3.28515625" style="19" customWidth="1"/>
    <col min="11030" max="11030" width="15" style="19" customWidth="1"/>
    <col min="11031" max="11031" width="15.28515625" style="19" customWidth="1"/>
    <col min="11032" max="11032" width="14.42578125" style="19" customWidth="1"/>
    <col min="11033" max="11262" width="8.85546875" style="19"/>
    <col min="11263" max="11273" width="4.140625" style="19" customWidth="1"/>
    <col min="11274" max="11274" width="5" style="19" customWidth="1"/>
    <col min="11275" max="11277" width="4.140625" style="19" customWidth="1"/>
    <col min="11278" max="11278" width="4.5703125" style="19" customWidth="1"/>
    <col min="11279" max="11285" width="3.28515625" style="19" customWidth="1"/>
    <col min="11286" max="11286" width="15" style="19" customWidth="1"/>
    <col min="11287" max="11287" width="15.28515625" style="19" customWidth="1"/>
    <col min="11288" max="11288" width="14.42578125" style="19" customWidth="1"/>
    <col min="11289" max="11518" width="8.85546875" style="19"/>
    <col min="11519" max="11529" width="4.140625" style="19" customWidth="1"/>
    <col min="11530" max="11530" width="5" style="19" customWidth="1"/>
    <col min="11531" max="11533" width="4.140625" style="19" customWidth="1"/>
    <col min="11534" max="11534" width="4.5703125" style="19" customWidth="1"/>
    <col min="11535" max="11541" width="3.28515625" style="19" customWidth="1"/>
    <col min="11542" max="11542" width="15" style="19" customWidth="1"/>
    <col min="11543" max="11543" width="15.28515625" style="19" customWidth="1"/>
    <col min="11544" max="11544" width="14.42578125" style="19" customWidth="1"/>
    <col min="11545" max="11774" width="8.85546875" style="19"/>
    <col min="11775" max="11785" width="4.140625" style="19" customWidth="1"/>
    <col min="11786" max="11786" width="5" style="19" customWidth="1"/>
    <col min="11787" max="11789" width="4.140625" style="19" customWidth="1"/>
    <col min="11790" max="11790" width="4.5703125" style="19" customWidth="1"/>
    <col min="11791" max="11797" width="3.28515625" style="19" customWidth="1"/>
    <col min="11798" max="11798" width="15" style="19" customWidth="1"/>
    <col min="11799" max="11799" width="15.28515625" style="19" customWidth="1"/>
    <col min="11800" max="11800" width="14.42578125" style="19" customWidth="1"/>
    <col min="11801" max="12030" width="8.85546875" style="19"/>
    <col min="12031" max="12041" width="4.140625" style="19" customWidth="1"/>
    <col min="12042" max="12042" width="5" style="19" customWidth="1"/>
    <col min="12043" max="12045" width="4.140625" style="19" customWidth="1"/>
    <col min="12046" max="12046" width="4.5703125" style="19" customWidth="1"/>
    <col min="12047" max="12053" width="3.28515625" style="19" customWidth="1"/>
    <col min="12054" max="12054" width="15" style="19" customWidth="1"/>
    <col min="12055" max="12055" width="15.28515625" style="19" customWidth="1"/>
    <col min="12056" max="12056" width="14.42578125" style="19" customWidth="1"/>
    <col min="12057" max="12286" width="8.85546875" style="19"/>
    <col min="12287" max="12297" width="4.140625" style="19" customWidth="1"/>
    <col min="12298" max="12298" width="5" style="19" customWidth="1"/>
    <col min="12299" max="12301" width="4.140625" style="19" customWidth="1"/>
    <col min="12302" max="12302" width="4.5703125" style="19" customWidth="1"/>
    <col min="12303" max="12309" width="3.28515625" style="19" customWidth="1"/>
    <col min="12310" max="12310" width="15" style="19" customWidth="1"/>
    <col min="12311" max="12311" width="15.28515625" style="19" customWidth="1"/>
    <col min="12312" max="12312" width="14.42578125" style="19" customWidth="1"/>
    <col min="12313" max="12542" width="8.85546875" style="19"/>
    <col min="12543" max="12553" width="4.140625" style="19" customWidth="1"/>
    <col min="12554" max="12554" width="5" style="19" customWidth="1"/>
    <col min="12555" max="12557" width="4.140625" style="19" customWidth="1"/>
    <col min="12558" max="12558" width="4.5703125" style="19" customWidth="1"/>
    <col min="12559" max="12565" width="3.28515625" style="19" customWidth="1"/>
    <col min="12566" max="12566" width="15" style="19" customWidth="1"/>
    <col min="12567" max="12567" width="15.28515625" style="19" customWidth="1"/>
    <col min="12568" max="12568" width="14.42578125" style="19" customWidth="1"/>
    <col min="12569" max="12798" width="8.85546875" style="19"/>
    <col min="12799" max="12809" width="4.140625" style="19" customWidth="1"/>
    <col min="12810" max="12810" width="5" style="19" customWidth="1"/>
    <col min="12811" max="12813" width="4.140625" style="19" customWidth="1"/>
    <col min="12814" max="12814" width="4.5703125" style="19" customWidth="1"/>
    <col min="12815" max="12821" width="3.28515625" style="19" customWidth="1"/>
    <col min="12822" max="12822" width="15" style="19" customWidth="1"/>
    <col min="12823" max="12823" width="15.28515625" style="19" customWidth="1"/>
    <col min="12824" max="12824" width="14.42578125" style="19" customWidth="1"/>
    <col min="12825" max="13054" width="8.85546875" style="19"/>
    <col min="13055" max="13065" width="4.140625" style="19" customWidth="1"/>
    <col min="13066" max="13066" width="5" style="19" customWidth="1"/>
    <col min="13067" max="13069" width="4.140625" style="19" customWidth="1"/>
    <col min="13070" max="13070" width="4.5703125" style="19" customWidth="1"/>
    <col min="13071" max="13077" width="3.28515625" style="19" customWidth="1"/>
    <col min="13078" max="13078" width="15" style="19" customWidth="1"/>
    <col min="13079" max="13079" width="15.28515625" style="19" customWidth="1"/>
    <col min="13080" max="13080" width="14.42578125" style="19" customWidth="1"/>
    <col min="13081" max="13310" width="8.85546875" style="19"/>
    <col min="13311" max="13321" width="4.140625" style="19" customWidth="1"/>
    <col min="13322" max="13322" width="5" style="19" customWidth="1"/>
    <col min="13323" max="13325" width="4.140625" style="19" customWidth="1"/>
    <col min="13326" max="13326" width="4.5703125" style="19" customWidth="1"/>
    <col min="13327" max="13333" width="3.28515625" style="19" customWidth="1"/>
    <col min="13334" max="13334" width="15" style="19" customWidth="1"/>
    <col min="13335" max="13335" width="15.28515625" style="19" customWidth="1"/>
    <col min="13336" max="13336" width="14.42578125" style="19" customWidth="1"/>
    <col min="13337" max="13566" width="8.85546875" style="19"/>
    <col min="13567" max="13577" width="4.140625" style="19" customWidth="1"/>
    <col min="13578" max="13578" width="5" style="19" customWidth="1"/>
    <col min="13579" max="13581" width="4.140625" style="19" customWidth="1"/>
    <col min="13582" max="13582" width="4.5703125" style="19" customWidth="1"/>
    <col min="13583" max="13589" width="3.28515625" style="19" customWidth="1"/>
    <col min="13590" max="13590" width="15" style="19" customWidth="1"/>
    <col min="13591" max="13591" width="15.28515625" style="19" customWidth="1"/>
    <col min="13592" max="13592" width="14.42578125" style="19" customWidth="1"/>
    <col min="13593" max="13822" width="8.85546875" style="19"/>
    <col min="13823" max="13833" width="4.140625" style="19" customWidth="1"/>
    <col min="13834" max="13834" width="5" style="19" customWidth="1"/>
    <col min="13835" max="13837" width="4.140625" style="19" customWidth="1"/>
    <col min="13838" max="13838" width="4.5703125" style="19" customWidth="1"/>
    <col min="13839" max="13845" width="3.28515625" style="19" customWidth="1"/>
    <col min="13846" max="13846" width="15" style="19" customWidth="1"/>
    <col min="13847" max="13847" width="15.28515625" style="19" customWidth="1"/>
    <col min="13848" max="13848" width="14.42578125" style="19" customWidth="1"/>
    <col min="13849" max="14078" width="8.85546875" style="19"/>
    <col min="14079" max="14089" width="4.140625" style="19" customWidth="1"/>
    <col min="14090" max="14090" width="5" style="19" customWidth="1"/>
    <col min="14091" max="14093" width="4.140625" style="19" customWidth="1"/>
    <col min="14094" max="14094" width="4.5703125" style="19" customWidth="1"/>
    <col min="14095" max="14101" width="3.28515625" style="19" customWidth="1"/>
    <col min="14102" max="14102" width="15" style="19" customWidth="1"/>
    <col min="14103" max="14103" width="15.28515625" style="19" customWidth="1"/>
    <col min="14104" max="14104" width="14.42578125" style="19" customWidth="1"/>
    <col min="14105" max="14334" width="8.85546875" style="19"/>
    <col min="14335" max="14345" width="4.140625" style="19" customWidth="1"/>
    <col min="14346" max="14346" width="5" style="19" customWidth="1"/>
    <col min="14347" max="14349" width="4.140625" style="19" customWidth="1"/>
    <col min="14350" max="14350" width="4.5703125" style="19" customWidth="1"/>
    <col min="14351" max="14357" width="3.28515625" style="19" customWidth="1"/>
    <col min="14358" max="14358" width="15" style="19" customWidth="1"/>
    <col min="14359" max="14359" width="15.28515625" style="19" customWidth="1"/>
    <col min="14360" max="14360" width="14.42578125" style="19" customWidth="1"/>
    <col min="14361" max="14590" width="8.85546875" style="19"/>
    <col min="14591" max="14601" width="4.140625" style="19" customWidth="1"/>
    <col min="14602" max="14602" width="5" style="19" customWidth="1"/>
    <col min="14603" max="14605" width="4.140625" style="19" customWidth="1"/>
    <col min="14606" max="14606" width="4.5703125" style="19" customWidth="1"/>
    <col min="14607" max="14613" width="3.28515625" style="19" customWidth="1"/>
    <col min="14614" max="14614" width="15" style="19" customWidth="1"/>
    <col min="14615" max="14615" width="15.28515625" style="19" customWidth="1"/>
    <col min="14616" max="14616" width="14.42578125" style="19" customWidth="1"/>
    <col min="14617" max="14846" width="8.85546875" style="19"/>
    <col min="14847" max="14857" width="4.140625" style="19" customWidth="1"/>
    <col min="14858" max="14858" width="5" style="19" customWidth="1"/>
    <col min="14859" max="14861" width="4.140625" style="19" customWidth="1"/>
    <col min="14862" max="14862" width="4.5703125" style="19" customWidth="1"/>
    <col min="14863" max="14869" width="3.28515625" style="19" customWidth="1"/>
    <col min="14870" max="14870" width="15" style="19" customWidth="1"/>
    <col min="14871" max="14871" width="15.28515625" style="19" customWidth="1"/>
    <col min="14872" max="14872" width="14.42578125" style="19" customWidth="1"/>
    <col min="14873" max="15102" width="8.85546875" style="19"/>
    <col min="15103" max="15113" width="4.140625" style="19" customWidth="1"/>
    <col min="15114" max="15114" width="5" style="19" customWidth="1"/>
    <col min="15115" max="15117" width="4.140625" style="19" customWidth="1"/>
    <col min="15118" max="15118" width="4.5703125" style="19" customWidth="1"/>
    <col min="15119" max="15125" width="3.28515625" style="19" customWidth="1"/>
    <col min="15126" max="15126" width="15" style="19" customWidth="1"/>
    <col min="15127" max="15127" width="15.28515625" style="19" customWidth="1"/>
    <col min="15128" max="15128" width="14.42578125" style="19" customWidth="1"/>
    <col min="15129" max="15358" width="8.85546875" style="19"/>
    <col min="15359" max="15369" width="4.140625" style="19" customWidth="1"/>
    <col min="15370" max="15370" width="5" style="19" customWidth="1"/>
    <col min="15371" max="15373" width="4.140625" style="19" customWidth="1"/>
    <col min="15374" max="15374" width="4.5703125" style="19" customWidth="1"/>
    <col min="15375" max="15381" width="3.28515625" style="19" customWidth="1"/>
    <col min="15382" max="15382" width="15" style="19" customWidth="1"/>
    <col min="15383" max="15383" width="15.28515625" style="19" customWidth="1"/>
    <col min="15384" max="15384" width="14.42578125" style="19" customWidth="1"/>
    <col min="15385" max="15614" width="8.85546875" style="19"/>
    <col min="15615" max="15625" width="4.140625" style="19" customWidth="1"/>
    <col min="15626" max="15626" width="5" style="19" customWidth="1"/>
    <col min="15627" max="15629" width="4.140625" style="19" customWidth="1"/>
    <col min="15630" max="15630" width="4.5703125" style="19" customWidth="1"/>
    <col min="15631" max="15637" width="3.28515625" style="19" customWidth="1"/>
    <col min="15638" max="15638" width="15" style="19" customWidth="1"/>
    <col min="15639" max="15639" width="15.28515625" style="19" customWidth="1"/>
    <col min="15640" max="15640" width="14.42578125" style="19" customWidth="1"/>
    <col min="15641" max="15870" width="8.85546875" style="19"/>
    <col min="15871" max="15881" width="4.140625" style="19" customWidth="1"/>
    <col min="15882" max="15882" width="5" style="19" customWidth="1"/>
    <col min="15883" max="15885" width="4.140625" style="19" customWidth="1"/>
    <col min="15886" max="15886" width="4.5703125" style="19" customWidth="1"/>
    <col min="15887" max="15893" width="3.28515625" style="19" customWidth="1"/>
    <col min="15894" max="15894" width="15" style="19" customWidth="1"/>
    <col min="15895" max="15895" width="15.28515625" style="19" customWidth="1"/>
    <col min="15896" max="15896" width="14.42578125" style="19" customWidth="1"/>
    <col min="15897" max="16126" width="8.85546875" style="19"/>
    <col min="16127" max="16137" width="4.140625" style="19" customWidth="1"/>
    <col min="16138" max="16138" width="5" style="19" customWidth="1"/>
    <col min="16139" max="16141" width="4.140625" style="19" customWidth="1"/>
    <col min="16142" max="16142" width="4.5703125" style="19" customWidth="1"/>
    <col min="16143" max="16149" width="3.28515625" style="19" customWidth="1"/>
    <col min="16150" max="16150" width="15" style="19" customWidth="1"/>
    <col min="16151" max="16151" width="15.28515625" style="19" customWidth="1"/>
    <col min="16152" max="16152" width="14.42578125" style="19" customWidth="1"/>
    <col min="16153" max="16384" width="8.85546875" style="19"/>
  </cols>
  <sheetData>
    <row r="1" spans="1:6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6" ht="14.25">
      <c r="A2" s="43" t="s">
        <v>133</v>
      </c>
      <c r="B2" s="1467">
        <f>Деклар!D5</f>
        <v>70569305567</v>
      </c>
      <c r="C2" s="1468"/>
      <c r="D2" s="49"/>
      <c r="E2" s="1105"/>
      <c r="F2" s="1105"/>
    </row>
    <row r="3" spans="1:6" ht="14.25">
      <c r="A3" s="43" t="s">
        <v>143</v>
      </c>
      <c r="B3" s="44"/>
      <c r="C3" s="502">
        <f>Деклар!G7</f>
        <v>2023</v>
      </c>
      <c r="D3" s="44"/>
      <c r="E3" s="37"/>
      <c r="F3" s="37"/>
    </row>
    <row r="4" spans="1:6" ht="14.25">
      <c r="A4" s="43"/>
      <c r="B4" s="44"/>
      <c r="C4" s="44"/>
      <c r="D4" s="44"/>
      <c r="E4" s="37"/>
      <c r="F4" s="37"/>
    </row>
    <row r="5" spans="1:6" ht="15.75">
      <c r="A5" s="1167" t="s">
        <v>97</v>
      </c>
      <c r="B5" s="1167"/>
      <c r="C5" s="1167"/>
      <c r="D5" s="1167"/>
      <c r="E5" s="1167"/>
      <c r="F5" s="1167"/>
    </row>
    <row r="6" spans="1:6" ht="29.45" customHeight="1">
      <c r="A6" s="1126" t="s">
        <v>999</v>
      </c>
      <c r="B6" s="1126"/>
      <c r="C6" s="1126"/>
      <c r="D6" s="1126"/>
      <c r="E6" s="1126"/>
      <c r="F6" s="1126"/>
    </row>
    <row r="7" spans="1:6" ht="13.5" thickBot="1">
      <c r="A7" s="1185"/>
      <c r="B7" s="1185"/>
      <c r="C7" s="1185"/>
      <c r="D7" s="1185"/>
      <c r="E7" s="1185"/>
      <c r="F7" s="1185"/>
    </row>
    <row r="8" spans="1:6" ht="51.75" thickBot="1">
      <c r="A8" s="127" t="s">
        <v>164</v>
      </c>
      <c r="B8" s="492" t="s">
        <v>314</v>
      </c>
      <c r="C8" s="493" t="s">
        <v>114</v>
      </c>
      <c r="D8" s="492" t="s">
        <v>570</v>
      </c>
      <c r="E8" s="494" t="s">
        <v>315</v>
      </c>
      <c r="F8" s="514" t="s">
        <v>316</v>
      </c>
    </row>
    <row r="9" spans="1:6" ht="13.5" thickBot="1">
      <c r="A9" s="178">
        <v>1</v>
      </c>
      <c r="B9" s="178">
        <v>2</v>
      </c>
      <c r="C9" s="178">
        <v>3</v>
      </c>
      <c r="D9" s="178">
        <v>4</v>
      </c>
      <c r="E9" s="194">
        <v>5</v>
      </c>
      <c r="F9" s="217">
        <v>6</v>
      </c>
    </row>
    <row r="10" spans="1:6">
      <c r="A10" s="53"/>
      <c r="B10" s="53"/>
      <c r="C10" s="24"/>
      <c r="D10" s="115"/>
      <c r="E10" s="144"/>
      <c r="F10" s="142"/>
    </row>
    <row r="11" spans="1:6">
      <c r="A11" s="53"/>
      <c r="B11" s="53"/>
      <c r="C11" s="24"/>
      <c r="D11" s="115"/>
      <c r="E11" s="122"/>
      <c r="F11" s="186"/>
    </row>
    <row r="12" spans="1:6">
      <c r="A12" s="83"/>
      <c r="B12" s="83"/>
      <c r="C12" s="25"/>
      <c r="D12" s="25"/>
      <c r="E12" s="51"/>
      <c r="F12" s="125"/>
    </row>
    <row r="13" spans="1:6" ht="13.5" thickBot="1">
      <c r="A13" s="52"/>
      <c r="B13" s="52"/>
      <c r="C13" s="121"/>
      <c r="D13" s="121"/>
      <c r="E13" s="145"/>
      <c r="F13" s="218"/>
    </row>
    <row r="14" spans="1:6" ht="33" customHeight="1" thickBot="1">
      <c r="A14" s="54"/>
      <c r="B14" s="1147" t="s">
        <v>1000</v>
      </c>
      <c r="C14" s="1148"/>
      <c r="D14" s="1148"/>
      <c r="E14" s="1466"/>
      <c r="F14" s="857">
        <f>SUM(F10:F13)</f>
        <v>0</v>
      </c>
    </row>
    <row r="15" spans="1:6" ht="36">
      <c r="F15" s="642" t="s">
        <v>732</v>
      </c>
    </row>
    <row r="16" spans="1:6" ht="27" customHeight="1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7">
    <mergeCell ref="B14:E14"/>
    <mergeCell ref="D1:F1"/>
    <mergeCell ref="B2:C2"/>
    <mergeCell ref="E2:F2"/>
    <mergeCell ref="A5:F5"/>
    <mergeCell ref="A6:F6"/>
    <mergeCell ref="A7:F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M8" sqref="M8"/>
    </sheetView>
  </sheetViews>
  <sheetFormatPr defaultRowHeight="12.75"/>
  <cols>
    <col min="1" max="1" width="5.5703125" style="19" customWidth="1"/>
    <col min="2" max="2" width="40.42578125" style="19" customWidth="1"/>
    <col min="3" max="3" width="14.140625" style="21" customWidth="1"/>
    <col min="4" max="4" width="19.42578125" style="21" customWidth="1"/>
    <col min="5" max="5" width="26.140625" style="21" customWidth="1"/>
    <col min="6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8.8554687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8.8554687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8.8554687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8.8554687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8.8554687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8.8554687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8.8554687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8.8554687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8.8554687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8.8554687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8.8554687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8.8554687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8.8554687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8.8554687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8.8554687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8.8554687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8.8554687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8.8554687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8.8554687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8.8554687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8.8554687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8.8554687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8.8554687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8.8554687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8.8554687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8.8554687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8.8554687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8.8554687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8.8554687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8.8554687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8.8554687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8.8554687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8.8554687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8.8554687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8.8554687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8.8554687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8.8554687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8.8554687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8.8554687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8.8554687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8.8554687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8.8554687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8.8554687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8.8554687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8.8554687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8.8554687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8.8554687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8.8554687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8.8554687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8.8554687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8.8554687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8.8554687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8.8554687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8.8554687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8.8554687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8.8554687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8.8554687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8.8554687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8.8554687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8.8554687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8.8554687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8.8554687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8.8554687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4" width="8.85546875" style="19"/>
  </cols>
  <sheetData>
    <row r="1" spans="1:6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44"/>
      <c r="F2" s="44"/>
    </row>
    <row r="3" spans="1:6" ht="14.25">
      <c r="A3" s="43" t="s">
        <v>143</v>
      </c>
      <c r="B3" s="550"/>
      <c r="C3" s="549">
        <f>Деклар!G7</f>
        <v>2023</v>
      </c>
      <c r="D3" s="44"/>
      <c r="E3" s="37"/>
    </row>
    <row r="4" spans="1:6" ht="14.25">
      <c r="A4" s="43"/>
      <c r="B4" s="44"/>
      <c r="C4" s="44"/>
      <c r="D4" s="44"/>
      <c r="E4" s="37"/>
    </row>
    <row r="5" spans="1:6" ht="15.6" customHeight="1">
      <c r="A5" s="1167" t="s">
        <v>97</v>
      </c>
      <c r="B5" s="1167"/>
      <c r="C5" s="1167"/>
      <c r="D5" s="1167"/>
      <c r="E5" s="1167"/>
    </row>
    <row r="6" spans="1:6" ht="13.15" customHeight="1">
      <c r="A6" s="1126" t="s">
        <v>921</v>
      </c>
      <c r="B6" s="1126"/>
      <c r="C6" s="1126"/>
      <c r="D6" s="1126"/>
      <c r="E6" s="1126"/>
    </row>
    <row r="7" spans="1:6">
      <c r="A7" s="1185"/>
      <c r="B7" s="1185"/>
      <c r="C7" s="1185"/>
      <c r="D7" s="1185"/>
      <c r="E7" s="1185"/>
    </row>
    <row r="8" spans="1:6" ht="60">
      <c r="A8" s="498" t="s">
        <v>164</v>
      </c>
      <c r="B8" s="497" t="s">
        <v>337</v>
      </c>
      <c r="C8" s="497" t="s">
        <v>338</v>
      </c>
      <c r="D8" s="497" t="s">
        <v>339</v>
      </c>
      <c r="E8" s="497" t="s">
        <v>336</v>
      </c>
    </row>
    <row r="9" spans="1:6">
      <c r="A9" s="105">
        <v>1</v>
      </c>
      <c r="B9" s="105">
        <v>2</v>
      </c>
      <c r="C9" s="105">
        <v>3</v>
      </c>
      <c r="D9" s="105">
        <v>4</v>
      </c>
      <c r="E9" s="105">
        <v>6</v>
      </c>
    </row>
    <row r="10" spans="1:6" ht="25.5">
      <c r="A10" s="259">
        <v>1</v>
      </c>
      <c r="B10" s="259" t="s">
        <v>1003</v>
      </c>
      <c r="C10" s="259" t="s">
        <v>574</v>
      </c>
      <c r="D10" s="259" t="s">
        <v>572</v>
      </c>
      <c r="E10" s="259"/>
    </row>
    <row r="11" spans="1:6" ht="51">
      <c r="A11" s="259">
        <v>2</v>
      </c>
      <c r="B11" s="259" t="s">
        <v>573</v>
      </c>
      <c r="C11" s="259" t="s">
        <v>575</v>
      </c>
      <c r="D11" s="259"/>
      <c r="E11" s="259"/>
    </row>
    <row r="12" spans="1:6" ht="76.5">
      <c r="A12" s="259">
        <v>3</v>
      </c>
      <c r="B12" s="259" t="s">
        <v>344</v>
      </c>
      <c r="C12" s="259"/>
      <c r="D12" s="259" t="s">
        <v>345</v>
      </c>
      <c r="E12" s="259"/>
    </row>
    <row r="13" spans="1:6" ht="51">
      <c r="A13" s="259">
        <v>4</v>
      </c>
      <c r="B13" s="259" t="s">
        <v>346</v>
      </c>
      <c r="C13" s="259" t="s">
        <v>576</v>
      </c>
      <c r="D13" s="259" t="s">
        <v>347</v>
      </c>
      <c r="E13" s="259"/>
    </row>
    <row r="14" spans="1:6" ht="32.25" customHeight="1">
      <c r="A14" s="259">
        <v>5</v>
      </c>
      <c r="B14" s="259" t="s">
        <v>577</v>
      </c>
      <c r="C14" s="259" t="s">
        <v>578</v>
      </c>
      <c r="D14" s="259"/>
      <c r="E14" s="259"/>
    </row>
    <row r="15" spans="1:6" ht="27" customHeight="1">
      <c r="A15" s="259">
        <v>6</v>
      </c>
      <c r="B15" s="259" t="s">
        <v>579</v>
      </c>
      <c r="C15" s="259" t="s">
        <v>582</v>
      </c>
      <c r="D15" s="259" t="s">
        <v>580</v>
      </c>
      <c r="E15" s="259"/>
    </row>
    <row r="16" spans="1:6" ht="38.25">
      <c r="A16" s="259">
        <v>7</v>
      </c>
      <c r="B16" s="259" t="s">
        <v>581</v>
      </c>
      <c r="C16" s="259" t="s">
        <v>583</v>
      </c>
      <c r="D16" s="259" t="s">
        <v>1162</v>
      </c>
      <c r="E16" s="259"/>
    </row>
    <row r="17" spans="1:5" ht="25.5">
      <c r="A17" s="259">
        <v>8</v>
      </c>
      <c r="B17" s="259" t="s">
        <v>584</v>
      </c>
      <c r="C17" s="259" t="s">
        <v>586</v>
      </c>
      <c r="D17" s="259"/>
      <c r="E17" s="259"/>
    </row>
    <row r="18" spans="1:5" ht="90">
      <c r="A18" s="259">
        <v>9</v>
      </c>
      <c r="B18" s="500" t="s">
        <v>585</v>
      </c>
      <c r="C18" s="259" t="s">
        <v>587</v>
      </c>
      <c r="D18" s="259"/>
      <c r="E18" s="259"/>
    </row>
    <row r="19" spans="1:5" ht="38.25">
      <c r="A19" s="260" t="s">
        <v>147</v>
      </c>
      <c r="B19" s="261" t="s">
        <v>348</v>
      </c>
      <c r="C19" s="259"/>
      <c r="D19" s="259"/>
      <c r="E19" s="259"/>
    </row>
    <row r="20" spans="1:5">
      <c r="A20" s="83"/>
      <c r="B20" s="83"/>
      <c r="C20" s="25"/>
      <c r="D20" s="77"/>
      <c r="E20" s="77"/>
    </row>
    <row r="21" spans="1:5">
      <c r="A21" s="83"/>
      <c r="B21" s="83"/>
      <c r="C21" s="25"/>
      <c r="D21" s="77"/>
      <c r="E21" s="77"/>
    </row>
    <row r="22" spans="1:5" ht="13.5" thickBot="1">
      <c r="A22" s="52"/>
      <c r="B22" s="52"/>
      <c r="C22" s="121"/>
      <c r="D22" s="169"/>
      <c r="E22" s="169"/>
    </row>
    <row r="23" spans="1:5" ht="31.15" customHeight="1" thickBot="1">
      <c r="A23" s="54"/>
      <c r="B23" s="1147" t="s">
        <v>922</v>
      </c>
      <c r="C23" s="1148"/>
      <c r="D23" s="1149"/>
      <c r="E23" s="501">
        <f>SUM(E10:E22)</f>
        <v>0</v>
      </c>
    </row>
    <row r="24" spans="1:5" ht="24">
      <c r="E24" s="642" t="s">
        <v>733</v>
      </c>
    </row>
    <row r="25" spans="1:5">
      <c r="B25" s="64" t="s">
        <v>102</v>
      </c>
      <c r="C25" s="25"/>
      <c r="D25" s="25"/>
    </row>
    <row r="26" spans="1:5">
      <c r="C26" s="21" t="s">
        <v>103</v>
      </c>
      <c r="D26" s="21" t="s">
        <v>156</v>
      </c>
    </row>
  </sheetData>
  <mergeCells count="6">
    <mergeCell ref="B23:D23"/>
    <mergeCell ref="B2:C2"/>
    <mergeCell ref="D1:E1"/>
    <mergeCell ref="A5:E5"/>
    <mergeCell ref="A6:E6"/>
    <mergeCell ref="A7:E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P14" sqref="P14"/>
    </sheetView>
  </sheetViews>
  <sheetFormatPr defaultRowHeight="12.75"/>
  <cols>
    <col min="1" max="1" width="5.5703125" style="19" customWidth="1"/>
    <col min="2" max="2" width="40.42578125" style="19" customWidth="1"/>
    <col min="3" max="3" width="14.140625" style="21" customWidth="1"/>
    <col min="4" max="4" width="19.42578125" style="21" customWidth="1"/>
    <col min="5" max="5" width="20.7109375" style="21" customWidth="1"/>
    <col min="6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8.8554687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8.8554687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8.8554687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8.8554687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8.8554687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8.8554687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8.8554687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8.8554687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8.8554687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8.8554687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8.8554687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8.8554687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8.8554687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8.8554687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8.8554687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8.8554687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8.8554687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8.8554687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8.8554687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8.8554687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8.8554687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8.8554687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8.8554687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8.8554687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8.8554687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8.8554687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8.8554687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8.8554687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8.8554687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8.8554687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8.8554687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8.8554687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8.8554687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8.8554687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8.8554687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8.8554687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8.8554687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8.8554687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8.8554687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8.8554687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8.8554687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8.8554687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8.8554687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8.8554687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8.8554687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8.8554687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8.8554687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8.8554687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8.8554687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8.8554687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8.8554687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8.8554687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8.8554687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8.8554687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8.8554687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8.8554687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8.8554687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8.8554687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8.8554687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8.8554687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8.8554687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8.8554687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8.8554687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4" width="8.85546875" style="19"/>
  </cols>
  <sheetData>
    <row r="1" spans="1:6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44"/>
      <c r="F2" s="44"/>
    </row>
    <row r="3" spans="1:6" ht="14.25">
      <c r="A3" s="43" t="s">
        <v>143</v>
      </c>
      <c r="B3" s="550"/>
      <c r="C3" s="549">
        <f>Деклар!G7</f>
        <v>2023</v>
      </c>
      <c r="D3" s="44"/>
      <c r="E3" s="37"/>
    </row>
    <row r="4" spans="1:6" ht="14.25">
      <c r="A4" s="43"/>
      <c r="B4" s="44"/>
      <c r="C4" s="44"/>
      <c r="D4" s="44"/>
      <c r="E4" s="37"/>
    </row>
    <row r="5" spans="1:6" ht="15.6" customHeight="1">
      <c r="A5" s="1167" t="s">
        <v>97</v>
      </c>
      <c r="B5" s="1167"/>
      <c r="C5" s="1167"/>
      <c r="D5" s="1167"/>
      <c r="E5" s="1167"/>
    </row>
    <row r="6" spans="1:6" ht="13.15" customHeight="1">
      <c r="A6" s="1126" t="s">
        <v>1013</v>
      </c>
      <c r="B6" s="1126"/>
      <c r="C6" s="1126"/>
      <c r="D6" s="1126"/>
      <c r="E6" s="1126"/>
    </row>
    <row r="7" spans="1:6">
      <c r="A7" s="1185"/>
      <c r="B7" s="1185"/>
      <c r="C7" s="1185"/>
      <c r="D7" s="1185"/>
      <c r="E7" s="1185"/>
    </row>
    <row r="8" spans="1:6" ht="60">
      <c r="A8" s="498" t="s">
        <v>164</v>
      </c>
      <c r="B8" s="784" t="s">
        <v>337</v>
      </c>
      <c r="C8" s="784" t="s">
        <v>338</v>
      </c>
      <c r="D8" s="784" t="s">
        <v>1014</v>
      </c>
      <c r="E8" s="784" t="s">
        <v>1015</v>
      </c>
    </row>
    <row r="9" spans="1:6">
      <c r="A9" s="105">
        <v>1</v>
      </c>
      <c r="B9" s="105">
        <v>2</v>
      </c>
      <c r="C9" s="105">
        <v>3</v>
      </c>
      <c r="D9" s="105">
        <v>4</v>
      </c>
      <c r="E9" s="105">
        <v>5</v>
      </c>
    </row>
    <row r="10" spans="1:6">
      <c r="A10" s="259">
        <v>1</v>
      </c>
      <c r="B10" s="259" t="s">
        <v>1016</v>
      </c>
      <c r="C10" s="259" t="s">
        <v>1017</v>
      </c>
      <c r="D10" s="259"/>
      <c r="E10" s="259"/>
    </row>
    <row r="11" spans="1:6">
      <c r="A11" s="259">
        <v>2</v>
      </c>
      <c r="B11" s="259" t="s">
        <v>1018</v>
      </c>
      <c r="C11" s="259" t="s">
        <v>1019</v>
      </c>
      <c r="D11" s="259"/>
      <c r="E11" s="259"/>
    </row>
    <row r="12" spans="1:6" ht="25.5">
      <c r="A12" s="259">
        <v>3</v>
      </c>
      <c r="B12" s="259" t="s">
        <v>1020</v>
      </c>
      <c r="C12" s="259" t="s">
        <v>1021</v>
      </c>
      <c r="D12" s="259"/>
      <c r="E12" s="259"/>
    </row>
    <row r="13" spans="1:6" ht="39" thickBot="1">
      <c r="A13" s="259">
        <v>4</v>
      </c>
      <c r="B13" s="259" t="s">
        <v>1023</v>
      </c>
      <c r="C13" s="259" t="s">
        <v>1022</v>
      </c>
      <c r="D13" s="259"/>
      <c r="E13" s="259"/>
    </row>
    <row r="14" spans="1:6" ht="31.15" customHeight="1" thickBot="1">
      <c r="A14" s="54"/>
      <c r="B14" s="1190" t="s">
        <v>1024</v>
      </c>
      <c r="C14" s="1191"/>
      <c r="D14" s="802">
        <f>SUM(D10:D13)</f>
        <v>0</v>
      </c>
      <c r="E14" s="801">
        <f>SUM(E10:E13)</f>
        <v>0</v>
      </c>
    </row>
    <row r="15" spans="1:6" ht="25.15" customHeight="1">
      <c r="D15" s="1469" t="s">
        <v>733</v>
      </c>
      <c r="E15" s="1469"/>
    </row>
    <row r="16" spans="1:6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7">
    <mergeCell ref="D15:E15"/>
    <mergeCell ref="D1:E1"/>
    <mergeCell ref="B2:C2"/>
    <mergeCell ref="A5:E5"/>
    <mergeCell ref="A6:E6"/>
    <mergeCell ref="A7:E7"/>
    <mergeCell ref="B14:C1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8" sqref="L8"/>
    </sheetView>
  </sheetViews>
  <sheetFormatPr defaultColWidth="12.7109375" defaultRowHeight="12.75"/>
  <cols>
    <col min="1" max="1" width="5" style="19" customWidth="1"/>
    <col min="2" max="2" width="12.7109375" style="19"/>
    <col min="3" max="6" width="12.7109375" style="21"/>
    <col min="7" max="9" width="12.7109375" style="19"/>
    <col min="10" max="10" width="15.5703125" style="19" customWidth="1"/>
    <col min="11" max="16384" width="12.7109375" style="19"/>
  </cols>
  <sheetData>
    <row r="1" spans="1:10">
      <c r="A1" s="2" t="s">
        <v>385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  <c r="H1" s="1113"/>
    </row>
    <row r="2" spans="1:10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10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10" ht="17.45" customHeight="1">
      <c r="A4" s="43"/>
      <c r="B4" s="44"/>
      <c r="C4" s="44"/>
      <c r="D4" s="44"/>
      <c r="E4" s="37"/>
      <c r="F4" s="37"/>
    </row>
    <row r="5" spans="1:10" ht="15.75">
      <c r="A5" s="1167" t="s">
        <v>97</v>
      </c>
      <c r="B5" s="1167"/>
      <c r="C5" s="1167"/>
      <c r="D5" s="1167"/>
      <c r="E5" s="1167"/>
      <c r="F5" s="1167"/>
      <c r="G5" s="1167"/>
      <c r="H5" s="1167"/>
      <c r="I5" s="1167"/>
      <c r="J5" s="1167"/>
    </row>
    <row r="6" spans="1:10">
      <c r="A6" s="1126" t="s">
        <v>869</v>
      </c>
      <c r="B6" s="1126"/>
      <c r="C6" s="1126"/>
      <c r="D6" s="1126"/>
      <c r="E6" s="1126"/>
      <c r="F6" s="1126"/>
      <c r="G6" s="1126"/>
      <c r="H6" s="1126"/>
      <c r="I6" s="1126"/>
      <c r="J6" s="1126"/>
    </row>
    <row r="7" spans="1:10" ht="13.5" thickBot="1">
      <c r="A7" s="1185"/>
      <c r="B7" s="1185"/>
      <c r="C7" s="1185"/>
      <c r="D7" s="1185"/>
      <c r="E7" s="1185"/>
      <c r="F7" s="1185"/>
    </row>
    <row r="8" spans="1:10" ht="56.25" thickBot="1">
      <c r="A8" s="273" t="s">
        <v>164</v>
      </c>
      <c r="B8" s="274" t="s">
        <v>349</v>
      </c>
      <c r="C8" s="274" t="s">
        <v>350</v>
      </c>
      <c r="D8" s="275" t="s">
        <v>351</v>
      </c>
      <c r="E8" s="275" t="s">
        <v>352</v>
      </c>
      <c r="F8" s="274" t="s">
        <v>353</v>
      </c>
      <c r="G8" s="274" t="s">
        <v>354</v>
      </c>
      <c r="H8" s="276" t="s">
        <v>355</v>
      </c>
      <c r="I8" s="276" t="s">
        <v>356</v>
      </c>
      <c r="J8" s="279" t="s">
        <v>357</v>
      </c>
    </row>
    <row r="9" spans="1:10" ht="13.5" thickBo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192">
        <v>8</v>
      </c>
      <c r="I9" s="133">
        <v>9</v>
      </c>
      <c r="J9" s="63">
        <v>10</v>
      </c>
    </row>
    <row r="10" spans="1:10" ht="15">
      <c r="A10" s="53"/>
      <c r="B10" s="267"/>
      <c r="C10" s="267"/>
      <c r="D10" s="277"/>
      <c r="E10" s="277"/>
      <c r="F10" s="267"/>
      <c r="G10" s="267"/>
      <c r="H10" s="278"/>
      <c r="I10" s="272"/>
      <c r="J10" s="280"/>
    </row>
    <row r="11" spans="1:10" ht="15">
      <c r="A11" s="83"/>
      <c r="B11" s="265"/>
      <c r="C11" s="61"/>
      <c r="D11" s="265"/>
      <c r="E11" s="265"/>
      <c r="F11" s="265"/>
      <c r="G11" s="61"/>
      <c r="H11" s="269"/>
      <c r="I11" s="268"/>
      <c r="J11" s="182"/>
    </row>
    <row r="12" spans="1:10">
      <c r="A12" s="83"/>
      <c r="B12" s="83"/>
      <c r="C12" s="25"/>
      <c r="D12" s="77"/>
      <c r="E12" s="25"/>
      <c r="F12" s="77"/>
      <c r="G12" s="83"/>
      <c r="H12" s="270"/>
      <c r="I12" s="50"/>
      <c r="J12" s="183"/>
    </row>
    <row r="13" spans="1:10" ht="13.5" thickBot="1">
      <c r="A13" s="199"/>
      <c r="B13" s="52"/>
      <c r="C13" s="121"/>
      <c r="D13" s="169"/>
      <c r="E13" s="121"/>
      <c r="F13" s="169"/>
      <c r="G13" s="52"/>
      <c r="H13" s="271"/>
      <c r="I13" s="171"/>
      <c r="J13" s="184"/>
    </row>
    <row r="14" spans="1:10" ht="15" thickBot="1">
      <c r="A14" s="54"/>
      <c r="B14" s="1164" t="s">
        <v>868</v>
      </c>
      <c r="C14" s="1165"/>
      <c r="D14" s="1165"/>
      <c r="E14" s="1165"/>
      <c r="F14" s="1165"/>
      <c r="G14" s="1165"/>
      <c r="H14" s="1165"/>
      <c r="I14" s="1425"/>
      <c r="J14" s="130">
        <f>SUM(J10:J13)</f>
        <v>0</v>
      </c>
    </row>
    <row r="15" spans="1:10" ht="69.599999999999994" customHeight="1">
      <c r="J15" s="643" t="s">
        <v>718</v>
      </c>
    </row>
    <row r="16" spans="1:10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7">
    <mergeCell ref="B14:I14"/>
    <mergeCell ref="D1:H1"/>
    <mergeCell ref="B2:C2"/>
    <mergeCell ref="E2:F2"/>
    <mergeCell ref="A5:J5"/>
    <mergeCell ref="A6:J6"/>
    <mergeCell ref="A7:F7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8" sqref="M8"/>
    </sheetView>
  </sheetViews>
  <sheetFormatPr defaultColWidth="12.7109375" defaultRowHeight="12.75"/>
  <cols>
    <col min="1" max="1" width="5" style="19" customWidth="1"/>
    <col min="2" max="2" width="12.7109375" style="19"/>
    <col min="3" max="5" width="12.7109375" style="21"/>
    <col min="6" max="6" width="9.42578125" style="21" customWidth="1"/>
    <col min="7" max="7" width="8.7109375" style="19" customWidth="1"/>
    <col min="8" max="8" width="8.85546875" style="19" customWidth="1"/>
    <col min="9" max="9" width="14" style="19" customWidth="1"/>
    <col min="10" max="10" width="17" style="19" customWidth="1"/>
    <col min="11" max="16384" width="12.7109375" style="19"/>
  </cols>
  <sheetData>
    <row r="1" spans="1:10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3"/>
    </row>
    <row r="2" spans="1:10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10" ht="14.25">
      <c r="A3" s="43" t="s">
        <v>143</v>
      </c>
      <c r="B3" s="550"/>
      <c r="C3" s="549">
        <f>Деклар!G7</f>
        <v>2023</v>
      </c>
      <c r="D3" s="44"/>
      <c r="E3" s="37"/>
      <c r="F3" s="37"/>
    </row>
    <row r="4" spans="1:10" ht="14.25">
      <c r="A4" s="43"/>
      <c r="B4" s="44"/>
      <c r="C4" s="44"/>
      <c r="D4" s="44"/>
      <c r="E4" s="37"/>
      <c r="F4" s="37"/>
    </row>
    <row r="5" spans="1:10" ht="15.75" customHeight="1">
      <c r="A5" s="1167" t="s">
        <v>97</v>
      </c>
      <c r="B5" s="1167"/>
      <c r="C5" s="1167"/>
      <c r="D5" s="1167"/>
      <c r="E5" s="1167"/>
      <c r="F5" s="1167"/>
      <c r="G5" s="1167"/>
      <c r="H5" s="1167"/>
      <c r="I5" s="1167"/>
      <c r="J5" s="1167"/>
    </row>
    <row r="6" spans="1:10" ht="12.75" customHeight="1">
      <c r="A6" s="1126" t="s">
        <v>867</v>
      </c>
      <c r="B6" s="1126"/>
      <c r="C6" s="1126"/>
      <c r="D6" s="1126"/>
      <c r="E6" s="1126"/>
      <c r="F6" s="1126"/>
      <c r="G6" s="1126"/>
      <c r="H6" s="1126"/>
      <c r="I6" s="1126"/>
      <c r="J6" s="1126"/>
    </row>
    <row r="7" spans="1:10" ht="15.75" customHeight="1" thickBot="1">
      <c r="A7" s="1185"/>
      <c r="B7" s="1185"/>
      <c r="C7" s="1185"/>
      <c r="D7" s="1185"/>
      <c r="E7" s="1185"/>
      <c r="F7" s="1185"/>
    </row>
    <row r="8" spans="1:10" ht="66.75" customHeight="1" thickBot="1">
      <c r="A8" s="487" t="s">
        <v>164</v>
      </c>
      <c r="B8" s="488" t="s">
        <v>349</v>
      </c>
      <c r="C8" s="488" t="s">
        <v>350</v>
      </c>
      <c r="D8" s="489" t="s">
        <v>351</v>
      </c>
      <c r="E8" s="489" t="s">
        <v>352</v>
      </c>
      <c r="F8" s="488" t="s">
        <v>353</v>
      </c>
      <c r="G8" s="488" t="s">
        <v>354</v>
      </c>
      <c r="H8" s="490" t="s">
        <v>355</v>
      </c>
      <c r="I8" s="490" t="s">
        <v>871</v>
      </c>
      <c r="J8" s="491" t="s">
        <v>357</v>
      </c>
    </row>
    <row r="9" spans="1:10" ht="13.5" thickBo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192">
        <v>8</v>
      </c>
      <c r="I9" s="133">
        <v>9</v>
      </c>
      <c r="J9" s="63">
        <v>10</v>
      </c>
    </row>
    <row r="10" spans="1:10" ht="15" customHeight="1">
      <c r="A10" s="53"/>
      <c r="B10" s="267"/>
      <c r="C10" s="267"/>
      <c r="D10" s="277"/>
      <c r="E10" s="277"/>
      <c r="F10" s="267"/>
      <c r="G10" s="267"/>
      <c r="H10" s="278"/>
      <c r="I10" s="272"/>
      <c r="J10" s="280"/>
    </row>
    <row r="11" spans="1:10" ht="15">
      <c r="A11" s="83"/>
      <c r="B11" s="265"/>
      <c r="C11" s="61"/>
      <c r="D11" s="265"/>
      <c r="E11" s="265"/>
      <c r="F11" s="265"/>
      <c r="G11" s="61"/>
      <c r="H11" s="269"/>
      <c r="I11" s="268"/>
      <c r="J11" s="182"/>
    </row>
    <row r="12" spans="1:10">
      <c r="A12" s="83"/>
      <c r="B12" s="83"/>
      <c r="C12" s="25"/>
      <c r="D12" s="77"/>
      <c r="E12" s="25"/>
      <c r="F12" s="77"/>
      <c r="G12" s="83"/>
      <c r="H12" s="270"/>
      <c r="I12" s="50"/>
      <c r="J12" s="183"/>
    </row>
    <row r="13" spans="1:10" ht="13.5" thickBot="1">
      <c r="A13" s="199"/>
      <c r="B13" s="52"/>
      <c r="C13" s="121"/>
      <c r="D13" s="169"/>
      <c r="E13" s="121"/>
      <c r="F13" s="169"/>
      <c r="G13" s="52"/>
      <c r="H13" s="271"/>
      <c r="I13" s="171"/>
      <c r="J13" s="184"/>
    </row>
    <row r="14" spans="1:10" ht="25.5" customHeight="1" thickBot="1">
      <c r="A14" s="54"/>
      <c r="B14" s="1190" t="s">
        <v>870</v>
      </c>
      <c r="C14" s="1191"/>
      <c r="D14" s="1191"/>
      <c r="E14" s="1191"/>
      <c r="F14" s="1191"/>
      <c r="G14" s="1191"/>
      <c r="H14" s="1191"/>
      <c r="I14" s="1192"/>
      <c r="J14" s="850">
        <f>SUM(J10:J13)</f>
        <v>0</v>
      </c>
    </row>
    <row r="15" spans="1:10" ht="69" customHeight="1">
      <c r="J15" s="643" t="s">
        <v>718</v>
      </c>
    </row>
    <row r="16" spans="1:10" ht="25.5" customHeight="1">
      <c r="B16" s="64" t="s">
        <v>102</v>
      </c>
      <c r="C16" s="25"/>
      <c r="D16" s="25"/>
    </row>
    <row r="17" spans="3:4">
      <c r="C17" s="21" t="s">
        <v>103</v>
      </c>
      <c r="D17" s="21" t="s">
        <v>156</v>
      </c>
    </row>
  </sheetData>
  <mergeCells count="7">
    <mergeCell ref="B14:I14"/>
    <mergeCell ref="D1:G1"/>
    <mergeCell ref="B2:C2"/>
    <mergeCell ref="E2:F2"/>
    <mergeCell ref="A5:J5"/>
    <mergeCell ref="A6:J6"/>
    <mergeCell ref="A7:F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J11" sqref="J11"/>
    </sheetView>
  </sheetViews>
  <sheetFormatPr defaultRowHeight="15.75" customHeight="1"/>
  <cols>
    <col min="1" max="1" width="6.5703125" style="19" customWidth="1"/>
    <col min="2" max="2" width="27" style="19" customWidth="1"/>
    <col min="3" max="3" width="12.5703125" style="21" customWidth="1"/>
    <col min="4" max="5" width="22.5703125" style="21" customWidth="1"/>
    <col min="6" max="6" width="24.7109375" style="19" customWidth="1"/>
    <col min="7" max="235" width="8.85546875" style="19"/>
    <col min="236" max="237" width="4.140625" style="19" customWidth="1"/>
    <col min="238" max="241" width="6.28515625" style="19" customWidth="1"/>
    <col min="242" max="242" width="1" style="19" customWidth="1"/>
    <col min="243" max="243" width="0" style="19" hidden="1" customWidth="1"/>
    <col min="244" max="245" width="4.140625" style="19" customWidth="1"/>
    <col min="246" max="246" width="5.28515625" style="19" customWidth="1"/>
    <col min="247" max="247" width="0" style="19" hidden="1" customWidth="1"/>
    <col min="248" max="250" width="3.5703125" style="19" customWidth="1"/>
    <col min="251" max="251" width="3.140625" style="19" customWidth="1"/>
    <col min="252" max="255" width="3.28515625" style="19" customWidth="1"/>
    <col min="256" max="256" width="1" style="19" customWidth="1"/>
    <col min="257" max="258" width="0" style="19" hidden="1" customWidth="1"/>
    <col min="259" max="259" width="7.42578125" style="19" customWidth="1"/>
    <col min="260" max="260" width="6.140625" style="19" customWidth="1"/>
    <col min="261" max="261" width="0" style="19" hidden="1" customWidth="1"/>
    <col min="262" max="491" width="8.85546875" style="19"/>
    <col min="492" max="493" width="4.140625" style="19" customWidth="1"/>
    <col min="494" max="497" width="6.28515625" style="19" customWidth="1"/>
    <col min="498" max="498" width="1" style="19" customWidth="1"/>
    <col min="499" max="499" width="0" style="19" hidden="1" customWidth="1"/>
    <col min="500" max="501" width="4.140625" style="19" customWidth="1"/>
    <col min="502" max="502" width="5.28515625" style="19" customWidth="1"/>
    <col min="503" max="503" width="0" style="19" hidden="1" customWidth="1"/>
    <col min="504" max="506" width="3.5703125" style="19" customWidth="1"/>
    <col min="507" max="507" width="3.140625" style="19" customWidth="1"/>
    <col min="508" max="511" width="3.28515625" style="19" customWidth="1"/>
    <col min="512" max="512" width="1" style="19" customWidth="1"/>
    <col min="513" max="514" width="0" style="19" hidden="1" customWidth="1"/>
    <col min="515" max="515" width="7.42578125" style="19" customWidth="1"/>
    <col min="516" max="516" width="6.140625" style="19" customWidth="1"/>
    <col min="517" max="517" width="0" style="19" hidden="1" customWidth="1"/>
    <col min="518" max="747" width="8.85546875" style="19"/>
    <col min="748" max="749" width="4.140625" style="19" customWidth="1"/>
    <col min="750" max="753" width="6.28515625" style="19" customWidth="1"/>
    <col min="754" max="754" width="1" style="19" customWidth="1"/>
    <col min="755" max="755" width="0" style="19" hidden="1" customWidth="1"/>
    <col min="756" max="757" width="4.140625" style="19" customWidth="1"/>
    <col min="758" max="758" width="5.28515625" style="19" customWidth="1"/>
    <col min="759" max="759" width="0" style="19" hidden="1" customWidth="1"/>
    <col min="760" max="762" width="3.5703125" style="19" customWidth="1"/>
    <col min="763" max="763" width="3.140625" style="19" customWidth="1"/>
    <col min="764" max="767" width="3.28515625" style="19" customWidth="1"/>
    <col min="768" max="768" width="1" style="19" customWidth="1"/>
    <col min="769" max="770" width="0" style="19" hidden="1" customWidth="1"/>
    <col min="771" max="771" width="7.42578125" style="19" customWidth="1"/>
    <col min="772" max="772" width="6.140625" style="19" customWidth="1"/>
    <col min="773" max="773" width="0" style="19" hidden="1" customWidth="1"/>
    <col min="774" max="1003" width="8.85546875" style="19"/>
    <col min="1004" max="1005" width="4.140625" style="19" customWidth="1"/>
    <col min="1006" max="1009" width="6.28515625" style="19" customWidth="1"/>
    <col min="1010" max="1010" width="1" style="19" customWidth="1"/>
    <col min="1011" max="1011" width="0" style="19" hidden="1" customWidth="1"/>
    <col min="1012" max="1013" width="4.140625" style="19" customWidth="1"/>
    <col min="1014" max="1014" width="5.28515625" style="19" customWidth="1"/>
    <col min="1015" max="1015" width="0" style="19" hidden="1" customWidth="1"/>
    <col min="1016" max="1018" width="3.5703125" style="19" customWidth="1"/>
    <col min="1019" max="1019" width="3.140625" style="19" customWidth="1"/>
    <col min="1020" max="1023" width="3.28515625" style="19" customWidth="1"/>
    <col min="1024" max="1024" width="1" style="19" customWidth="1"/>
    <col min="1025" max="1026" width="0" style="19" hidden="1" customWidth="1"/>
    <col min="1027" max="1027" width="7.42578125" style="19" customWidth="1"/>
    <col min="1028" max="1028" width="6.140625" style="19" customWidth="1"/>
    <col min="1029" max="1029" width="0" style="19" hidden="1" customWidth="1"/>
    <col min="1030" max="1259" width="8.85546875" style="19"/>
    <col min="1260" max="1261" width="4.140625" style="19" customWidth="1"/>
    <col min="1262" max="1265" width="6.28515625" style="19" customWidth="1"/>
    <col min="1266" max="1266" width="1" style="19" customWidth="1"/>
    <col min="1267" max="1267" width="0" style="19" hidden="1" customWidth="1"/>
    <col min="1268" max="1269" width="4.140625" style="19" customWidth="1"/>
    <col min="1270" max="1270" width="5.28515625" style="19" customWidth="1"/>
    <col min="1271" max="1271" width="0" style="19" hidden="1" customWidth="1"/>
    <col min="1272" max="1274" width="3.5703125" style="19" customWidth="1"/>
    <col min="1275" max="1275" width="3.140625" style="19" customWidth="1"/>
    <col min="1276" max="1279" width="3.28515625" style="19" customWidth="1"/>
    <col min="1280" max="1280" width="1" style="19" customWidth="1"/>
    <col min="1281" max="1282" width="0" style="19" hidden="1" customWidth="1"/>
    <col min="1283" max="1283" width="7.42578125" style="19" customWidth="1"/>
    <col min="1284" max="1284" width="6.140625" style="19" customWidth="1"/>
    <col min="1285" max="1285" width="0" style="19" hidden="1" customWidth="1"/>
    <col min="1286" max="1515" width="8.85546875" style="19"/>
    <col min="1516" max="1517" width="4.140625" style="19" customWidth="1"/>
    <col min="1518" max="1521" width="6.28515625" style="19" customWidth="1"/>
    <col min="1522" max="1522" width="1" style="19" customWidth="1"/>
    <col min="1523" max="1523" width="0" style="19" hidden="1" customWidth="1"/>
    <col min="1524" max="1525" width="4.140625" style="19" customWidth="1"/>
    <col min="1526" max="1526" width="5.28515625" style="19" customWidth="1"/>
    <col min="1527" max="1527" width="0" style="19" hidden="1" customWidth="1"/>
    <col min="1528" max="1530" width="3.5703125" style="19" customWidth="1"/>
    <col min="1531" max="1531" width="3.140625" style="19" customWidth="1"/>
    <col min="1532" max="1535" width="3.28515625" style="19" customWidth="1"/>
    <col min="1536" max="1536" width="1" style="19" customWidth="1"/>
    <col min="1537" max="1538" width="0" style="19" hidden="1" customWidth="1"/>
    <col min="1539" max="1539" width="7.42578125" style="19" customWidth="1"/>
    <col min="1540" max="1540" width="6.140625" style="19" customWidth="1"/>
    <col min="1541" max="1541" width="0" style="19" hidden="1" customWidth="1"/>
    <col min="1542" max="1771" width="8.85546875" style="19"/>
    <col min="1772" max="1773" width="4.140625" style="19" customWidth="1"/>
    <col min="1774" max="1777" width="6.28515625" style="19" customWidth="1"/>
    <col min="1778" max="1778" width="1" style="19" customWidth="1"/>
    <col min="1779" max="1779" width="0" style="19" hidden="1" customWidth="1"/>
    <col min="1780" max="1781" width="4.140625" style="19" customWidth="1"/>
    <col min="1782" max="1782" width="5.28515625" style="19" customWidth="1"/>
    <col min="1783" max="1783" width="0" style="19" hidden="1" customWidth="1"/>
    <col min="1784" max="1786" width="3.5703125" style="19" customWidth="1"/>
    <col min="1787" max="1787" width="3.140625" style="19" customWidth="1"/>
    <col min="1788" max="1791" width="3.28515625" style="19" customWidth="1"/>
    <col min="1792" max="1792" width="1" style="19" customWidth="1"/>
    <col min="1793" max="1794" width="0" style="19" hidden="1" customWidth="1"/>
    <col min="1795" max="1795" width="7.42578125" style="19" customWidth="1"/>
    <col min="1796" max="1796" width="6.140625" style="19" customWidth="1"/>
    <col min="1797" max="1797" width="0" style="19" hidden="1" customWidth="1"/>
    <col min="1798" max="2027" width="8.85546875" style="19"/>
    <col min="2028" max="2029" width="4.140625" style="19" customWidth="1"/>
    <col min="2030" max="2033" width="6.28515625" style="19" customWidth="1"/>
    <col min="2034" max="2034" width="1" style="19" customWidth="1"/>
    <col min="2035" max="2035" width="0" style="19" hidden="1" customWidth="1"/>
    <col min="2036" max="2037" width="4.140625" style="19" customWidth="1"/>
    <col min="2038" max="2038" width="5.28515625" style="19" customWidth="1"/>
    <col min="2039" max="2039" width="0" style="19" hidden="1" customWidth="1"/>
    <col min="2040" max="2042" width="3.5703125" style="19" customWidth="1"/>
    <col min="2043" max="2043" width="3.140625" style="19" customWidth="1"/>
    <col min="2044" max="2047" width="3.28515625" style="19" customWidth="1"/>
    <col min="2048" max="2048" width="1" style="19" customWidth="1"/>
    <col min="2049" max="2050" width="0" style="19" hidden="1" customWidth="1"/>
    <col min="2051" max="2051" width="7.42578125" style="19" customWidth="1"/>
    <col min="2052" max="2052" width="6.140625" style="19" customWidth="1"/>
    <col min="2053" max="2053" width="0" style="19" hidden="1" customWidth="1"/>
    <col min="2054" max="2283" width="8.85546875" style="19"/>
    <col min="2284" max="2285" width="4.140625" style="19" customWidth="1"/>
    <col min="2286" max="2289" width="6.28515625" style="19" customWidth="1"/>
    <col min="2290" max="2290" width="1" style="19" customWidth="1"/>
    <col min="2291" max="2291" width="0" style="19" hidden="1" customWidth="1"/>
    <col min="2292" max="2293" width="4.140625" style="19" customWidth="1"/>
    <col min="2294" max="2294" width="5.28515625" style="19" customWidth="1"/>
    <col min="2295" max="2295" width="0" style="19" hidden="1" customWidth="1"/>
    <col min="2296" max="2298" width="3.5703125" style="19" customWidth="1"/>
    <col min="2299" max="2299" width="3.140625" style="19" customWidth="1"/>
    <col min="2300" max="2303" width="3.28515625" style="19" customWidth="1"/>
    <col min="2304" max="2304" width="1" style="19" customWidth="1"/>
    <col min="2305" max="2306" width="0" style="19" hidden="1" customWidth="1"/>
    <col min="2307" max="2307" width="7.42578125" style="19" customWidth="1"/>
    <col min="2308" max="2308" width="6.140625" style="19" customWidth="1"/>
    <col min="2309" max="2309" width="0" style="19" hidden="1" customWidth="1"/>
    <col min="2310" max="2539" width="8.85546875" style="19"/>
    <col min="2540" max="2541" width="4.140625" style="19" customWidth="1"/>
    <col min="2542" max="2545" width="6.28515625" style="19" customWidth="1"/>
    <col min="2546" max="2546" width="1" style="19" customWidth="1"/>
    <col min="2547" max="2547" width="0" style="19" hidden="1" customWidth="1"/>
    <col min="2548" max="2549" width="4.140625" style="19" customWidth="1"/>
    <col min="2550" max="2550" width="5.28515625" style="19" customWidth="1"/>
    <col min="2551" max="2551" width="0" style="19" hidden="1" customWidth="1"/>
    <col min="2552" max="2554" width="3.5703125" style="19" customWidth="1"/>
    <col min="2555" max="2555" width="3.140625" style="19" customWidth="1"/>
    <col min="2556" max="2559" width="3.28515625" style="19" customWidth="1"/>
    <col min="2560" max="2560" width="1" style="19" customWidth="1"/>
    <col min="2561" max="2562" width="0" style="19" hidden="1" customWidth="1"/>
    <col min="2563" max="2563" width="7.42578125" style="19" customWidth="1"/>
    <col min="2564" max="2564" width="6.140625" style="19" customWidth="1"/>
    <col min="2565" max="2565" width="0" style="19" hidden="1" customWidth="1"/>
    <col min="2566" max="2795" width="8.85546875" style="19"/>
    <col min="2796" max="2797" width="4.140625" style="19" customWidth="1"/>
    <col min="2798" max="2801" width="6.28515625" style="19" customWidth="1"/>
    <col min="2802" max="2802" width="1" style="19" customWidth="1"/>
    <col min="2803" max="2803" width="0" style="19" hidden="1" customWidth="1"/>
    <col min="2804" max="2805" width="4.140625" style="19" customWidth="1"/>
    <col min="2806" max="2806" width="5.28515625" style="19" customWidth="1"/>
    <col min="2807" max="2807" width="0" style="19" hidden="1" customWidth="1"/>
    <col min="2808" max="2810" width="3.5703125" style="19" customWidth="1"/>
    <col min="2811" max="2811" width="3.140625" style="19" customWidth="1"/>
    <col min="2812" max="2815" width="3.28515625" style="19" customWidth="1"/>
    <col min="2816" max="2816" width="1" style="19" customWidth="1"/>
    <col min="2817" max="2818" width="0" style="19" hidden="1" customWidth="1"/>
    <col min="2819" max="2819" width="7.42578125" style="19" customWidth="1"/>
    <col min="2820" max="2820" width="6.140625" style="19" customWidth="1"/>
    <col min="2821" max="2821" width="0" style="19" hidden="1" customWidth="1"/>
    <col min="2822" max="3051" width="8.85546875" style="19"/>
    <col min="3052" max="3053" width="4.140625" style="19" customWidth="1"/>
    <col min="3054" max="3057" width="6.28515625" style="19" customWidth="1"/>
    <col min="3058" max="3058" width="1" style="19" customWidth="1"/>
    <col min="3059" max="3059" width="0" style="19" hidden="1" customWidth="1"/>
    <col min="3060" max="3061" width="4.140625" style="19" customWidth="1"/>
    <col min="3062" max="3062" width="5.28515625" style="19" customWidth="1"/>
    <col min="3063" max="3063" width="0" style="19" hidden="1" customWidth="1"/>
    <col min="3064" max="3066" width="3.5703125" style="19" customWidth="1"/>
    <col min="3067" max="3067" width="3.140625" style="19" customWidth="1"/>
    <col min="3068" max="3071" width="3.28515625" style="19" customWidth="1"/>
    <col min="3072" max="3072" width="1" style="19" customWidth="1"/>
    <col min="3073" max="3074" width="0" style="19" hidden="1" customWidth="1"/>
    <col min="3075" max="3075" width="7.42578125" style="19" customWidth="1"/>
    <col min="3076" max="3076" width="6.140625" style="19" customWidth="1"/>
    <col min="3077" max="3077" width="0" style="19" hidden="1" customWidth="1"/>
    <col min="3078" max="3307" width="8.85546875" style="19"/>
    <col min="3308" max="3309" width="4.140625" style="19" customWidth="1"/>
    <col min="3310" max="3313" width="6.28515625" style="19" customWidth="1"/>
    <col min="3314" max="3314" width="1" style="19" customWidth="1"/>
    <col min="3315" max="3315" width="0" style="19" hidden="1" customWidth="1"/>
    <col min="3316" max="3317" width="4.140625" style="19" customWidth="1"/>
    <col min="3318" max="3318" width="5.28515625" style="19" customWidth="1"/>
    <col min="3319" max="3319" width="0" style="19" hidden="1" customWidth="1"/>
    <col min="3320" max="3322" width="3.5703125" style="19" customWidth="1"/>
    <col min="3323" max="3323" width="3.140625" style="19" customWidth="1"/>
    <col min="3324" max="3327" width="3.28515625" style="19" customWidth="1"/>
    <col min="3328" max="3328" width="1" style="19" customWidth="1"/>
    <col min="3329" max="3330" width="0" style="19" hidden="1" customWidth="1"/>
    <col min="3331" max="3331" width="7.42578125" style="19" customWidth="1"/>
    <col min="3332" max="3332" width="6.140625" style="19" customWidth="1"/>
    <col min="3333" max="3333" width="0" style="19" hidden="1" customWidth="1"/>
    <col min="3334" max="3563" width="8.85546875" style="19"/>
    <col min="3564" max="3565" width="4.140625" style="19" customWidth="1"/>
    <col min="3566" max="3569" width="6.28515625" style="19" customWidth="1"/>
    <col min="3570" max="3570" width="1" style="19" customWidth="1"/>
    <col min="3571" max="3571" width="0" style="19" hidden="1" customWidth="1"/>
    <col min="3572" max="3573" width="4.140625" style="19" customWidth="1"/>
    <col min="3574" max="3574" width="5.28515625" style="19" customWidth="1"/>
    <col min="3575" max="3575" width="0" style="19" hidden="1" customWidth="1"/>
    <col min="3576" max="3578" width="3.5703125" style="19" customWidth="1"/>
    <col min="3579" max="3579" width="3.140625" style="19" customWidth="1"/>
    <col min="3580" max="3583" width="3.28515625" style="19" customWidth="1"/>
    <col min="3584" max="3584" width="1" style="19" customWidth="1"/>
    <col min="3585" max="3586" width="0" style="19" hidden="1" customWidth="1"/>
    <col min="3587" max="3587" width="7.42578125" style="19" customWidth="1"/>
    <col min="3588" max="3588" width="6.140625" style="19" customWidth="1"/>
    <col min="3589" max="3589" width="0" style="19" hidden="1" customWidth="1"/>
    <col min="3590" max="3819" width="8.85546875" style="19"/>
    <col min="3820" max="3821" width="4.140625" style="19" customWidth="1"/>
    <col min="3822" max="3825" width="6.28515625" style="19" customWidth="1"/>
    <col min="3826" max="3826" width="1" style="19" customWidth="1"/>
    <col min="3827" max="3827" width="0" style="19" hidden="1" customWidth="1"/>
    <col min="3828" max="3829" width="4.140625" style="19" customWidth="1"/>
    <col min="3830" max="3830" width="5.28515625" style="19" customWidth="1"/>
    <col min="3831" max="3831" width="0" style="19" hidden="1" customWidth="1"/>
    <col min="3832" max="3834" width="3.5703125" style="19" customWidth="1"/>
    <col min="3835" max="3835" width="3.140625" style="19" customWidth="1"/>
    <col min="3836" max="3839" width="3.28515625" style="19" customWidth="1"/>
    <col min="3840" max="3840" width="1" style="19" customWidth="1"/>
    <col min="3841" max="3842" width="0" style="19" hidden="1" customWidth="1"/>
    <col min="3843" max="3843" width="7.42578125" style="19" customWidth="1"/>
    <col min="3844" max="3844" width="6.140625" style="19" customWidth="1"/>
    <col min="3845" max="3845" width="0" style="19" hidden="1" customWidth="1"/>
    <col min="3846" max="4075" width="8.85546875" style="19"/>
    <col min="4076" max="4077" width="4.140625" style="19" customWidth="1"/>
    <col min="4078" max="4081" width="6.28515625" style="19" customWidth="1"/>
    <col min="4082" max="4082" width="1" style="19" customWidth="1"/>
    <col min="4083" max="4083" width="0" style="19" hidden="1" customWidth="1"/>
    <col min="4084" max="4085" width="4.140625" style="19" customWidth="1"/>
    <col min="4086" max="4086" width="5.28515625" style="19" customWidth="1"/>
    <col min="4087" max="4087" width="0" style="19" hidden="1" customWidth="1"/>
    <col min="4088" max="4090" width="3.5703125" style="19" customWidth="1"/>
    <col min="4091" max="4091" width="3.140625" style="19" customWidth="1"/>
    <col min="4092" max="4095" width="3.28515625" style="19" customWidth="1"/>
    <col min="4096" max="4096" width="1" style="19" customWidth="1"/>
    <col min="4097" max="4098" width="0" style="19" hidden="1" customWidth="1"/>
    <col min="4099" max="4099" width="7.42578125" style="19" customWidth="1"/>
    <col min="4100" max="4100" width="6.140625" style="19" customWidth="1"/>
    <col min="4101" max="4101" width="0" style="19" hidden="1" customWidth="1"/>
    <col min="4102" max="4331" width="8.85546875" style="19"/>
    <col min="4332" max="4333" width="4.140625" style="19" customWidth="1"/>
    <col min="4334" max="4337" width="6.28515625" style="19" customWidth="1"/>
    <col min="4338" max="4338" width="1" style="19" customWidth="1"/>
    <col min="4339" max="4339" width="0" style="19" hidden="1" customWidth="1"/>
    <col min="4340" max="4341" width="4.140625" style="19" customWidth="1"/>
    <col min="4342" max="4342" width="5.28515625" style="19" customWidth="1"/>
    <col min="4343" max="4343" width="0" style="19" hidden="1" customWidth="1"/>
    <col min="4344" max="4346" width="3.5703125" style="19" customWidth="1"/>
    <col min="4347" max="4347" width="3.140625" style="19" customWidth="1"/>
    <col min="4348" max="4351" width="3.28515625" style="19" customWidth="1"/>
    <col min="4352" max="4352" width="1" style="19" customWidth="1"/>
    <col min="4353" max="4354" width="0" style="19" hidden="1" customWidth="1"/>
    <col min="4355" max="4355" width="7.42578125" style="19" customWidth="1"/>
    <col min="4356" max="4356" width="6.140625" style="19" customWidth="1"/>
    <col min="4357" max="4357" width="0" style="19" hidden="1" customWidth="1"/>
    <col min="4358" max="4587" width="8.85546875" style="19"/>
    <col min="4588" max="4589" width="4.140625" style="19" customWidth="1"/>
    <col min="4590" max="4593" width="6.28515625" style="19" customWidth="1"/>
    <col min="4594" max="4594" width="1" style="19" customWidth="1"/>
    <col min="4595" max="4595" width="0" style="19" hidden="1" customWidth="1"/>
    <col min="4596" max="4597" width="4.140625" style="19" customWidth="1"/>
    <col min="4598" max="4598" width="5.28515625" style="19" customWidth="1"/>
    <col min="4599" max="4599" width="0" style="19" hidden="1" customWidth="1"/>
    <col min="4600" max="4602" width="3.5703125" style="19" customWidth="1"/>
    <col min="4603" max="4603" width="3.140625" style="19" customWidth="1"/>
    <col min="4604" max="4607" width="3.28515625" style="19" customWidth="1"/>
    <col min="4608" max="4608" width="1" style="19" customWidth="1"/>
    <col min="4609" max="4610" width="0" style="19" hidden="1" customWidth="1"/>
    <col min="4611" max="4611" width="7.42578125" style="19" customWidth="1"/>
    <col min="4612" max="4612" width="6.140625" style="19" customWidth="1"/>
    <col min="4613" max="4613" width="0" style="19" hidden="1" customWidth="1"/>
    <col min="4614" max="4843" width="8.85546875" style="19"/>
    <col min="4844" max="4845" width="4.140625" style="19" customWidth="1"/>
    <col min="4846" max="4849" width="6.28515625" style="19" customWidth="1"/>
    <col min="4850" max="4850" width="1" style="19" customWidth="1"/>
    <col min="4851" max="4851" width="0" style="19" hidden="1" customWidth="1"/>
    <col min="4852" max="4853" width="4.140625" style="19" customWidth="1"/>
    <col min="4854" max="4854" width="5.28515625" style="19" customWidth="1"/>
    <col min="4855" max="4855" width="0" style="19" hidden="1" customWidth="1"/>
    <col min="4856" max="4858" width="3.5703125" style="19" customWidth="1"/>
    <col min="4859" max="4859" width="3.140625" style="19" customWidth="1"/>
    <col min="4860" max="4863" width="3.28515625" style="19" customWidth="1"/>
    <col min="4864" max="4864" width="1" style="19" customWidth="1"/>
    <col min="4865" max="4866" width="0" style="19" hidden="1" customWidth="1"/>
    <col min="4867" max="4867" width="7.42578125" style="19" customWidth="1"/>
    <col min="4868" max="4868" width="6.140625" style="19" customWidth="1"/>
    <col min="4869" max="4869" width="0" style="19" hidden="1" customWidth="1"/>
    <col min="4870" max="5099" width="8.85546875" style="19"/>
    <col min="5100" max="5101" width="4.140625" style="19" customWidth="1"/>
    <col min="5102" max="5105" width="6.28515625" style="19" customWidth="1"/>
    <col min="5106" max="5106" width="1" style="19" customWidth="1"/>
    <col min="5107" max="5107" width="0" style="19" hidden="1" customWidth="1"/>
    <col min="5108" max="5109" width="4.140625" style="19" customWidth="1"/>
    <col min="5110" max="5110" width="5.28515625" style="19" customWidth="1"/>
    <col min="5111" max="5111" width="0" style="19" hidden="1" customWidth="1"/>
    <col min="5112" max="5114" width="3.5703125" style="19" customWidth="1"/>
    <col min="5115" max="5115" width="3.140625" style="19" customWidth="1"/>
    <col min="5116" max="5119" width="3.28515625" style="19" customWidth="1"/>
    <col min="5120" max="5120" width="1" style="19" customWidth="1"/>
    <col min="5121" max="5122" width="0" style="19" hidden="1" customWidth="1"/>
    <col min="5123" max="5123" width="7.42578125" style="19" customWidth="1"/>
    <col min="5124" max="5124" width="6.140625" style="19" customWidth="1"/>
    <col min="5125" max="5125" width="0" style="19" hidden="1" customWidth="1"/>
    <col min="5126" max="5355" width="8.85546875" style="19"/>
    <col min="5356" max="5357" width="4.140625" style="19" customWidth="1"/>
    <col min="5358" max="5361" width="6.28515625" style="19" customWidth="1"/>
    <col min="5362" max="5362" width="1" style="19" customWidth="1"/>
    <col min="5363" max="5363" width="0" style="19" hidden="1" customWidth="1"/>
    <col min="5364" max="5365" width="4.140625" style="19" customWidth="1"/>
    <col min="5366" max="5366" width="5.28515625" style="19" customWidth="1"/>
    <col min="5367" max="5367" width="0" style="19" hidden="1" customWidth="1"/>
    <col min="5368" max="5370" width="3.5703125" style="19" customWidth="1"/>
    <col min="5371" max="5371" width="3.140625" style="19" customWidth="1"/>
    <col min="5372" max="5375" width="3.28515625" style="19" customWidth="1"/>
    <col min="5376" max="5376" width="1" style="19" customWidth="1"/>
    <col min="5377" max="5378" width="0" style="19" hidden="1" customWidth="1"/>
    <col min="5379" max="5379" width="7.42578125" style="19" customWidth="1"/>
    <col min="5380" max="5380" width="6.140625" style="19" customWidth="1"/>
    <col min="5381" max="5381" width="0" style="19" hidden="1" customWidth="1"/>
    <col min="5382" max="5611" width="8.85546875" style="19"/>
    <col min="5612" max="5613" width="4.140625" style="19" customWidth="1"/>
    <col min="5614" max="5617" width="6.28515625" style="19" customWidth="1"/>
    <col min="5618" max="5618" width="1" style="19" customWidth="1"/>
    <col min="5619" max="5619" width="0" style="19" hidden="1" customWidth="1"/>
    <col min="5620" max="5621" width="4.140625" style="19" customWidth="1"/>
    <col min="5622" max="5622" width="5.28515625" style="19" customWidth="1"/>
    <col min="5623" max="5623" width="0" style="19" hidden="1" customWidth="1"/>
    <col min="5624" max="5626" width="3.5703125" style="19" customWidth="1"/>
    <col min="5627" max="5627" width="3.140625" style="19" customWidth="1"/>
    <col min="5628" max="5631" width="3.28515625" style="19" customWidth="1"/>
    <col min="5632" max="5632" width="1" style="19" customWidth="1"/>
    <col min="5633" max="5634" width="0" style="19" hidden="1" customWidth="1"/>
    <col min="5635" max="5635" width="7.42578125" style="19" customWidth="1"/>
    <col min="5636" max="5636" width="6.140625" style="19" customWidth="1"/>
    <col min="5637" max="5637" width="0" style="19" hidden="1" customWidth="1"/>
    <col min="5638" max="5867" width="8.85546875" style="19"/>
    <col min="5868" max="5869" width="4.140625" style="19" customWidth="1"/>
    <col min="5870" max="5873" width="6.28515625" style="19" customWidth="1"/>
    <col min="5874" max="5874" width="1" style="19" customWidth="1"/>
    <col min="5875" max="5875" width="0" style="19" hidden="1" customWidth="1"/>
    <col min="5876" max="5877" width="4.140625" style="19" customWidth="1"/>
    <col min="5878" max="5878" width="5.28515625" style="19" customWidth="1"/>
    <col min="5879" max="5879" width="0" style="19" hidden="1" customWidth="1"/>
    <col min="5880" max="5882" width="3.5703125" style="19" customWidth="1"/>
    <col min="5883" max="5883" width="3.140625" style="19" customWidth="1"/>
    <col min="5884" max="5887" width="3.28515625" style="19" customWidth="1"/>
    <col min="5888" max="5888" width="1" style="19" customWidth="1"/>
    <col min="5889" max="5890" width="0" style="19" hidden="1" customWidth="1"/>
    <col min="5891" max="5891" width="7.42578125" style="19" customWidth="1"/>
    <col min="5892" max="5892" width="6.140625" style="19" customWidth="1"/>
    <col min="5893" max="5893" width="0" style="19" hidden="1" customWidth="1"/>
    <col min="5894" max="6123" width="8.85546875" style="19"/>
    <col min="6124" max="6125" width="4.140625" style="19" customWidth="1"/>
    <col min="6126" max="6129" width="6.28515625" style="19" customWidth="1"/>
    <col min="6130" max="6130" width="1" style="19" customWidth="1"/>
    <col min="6131" max="6131" width="0" style="19" hidden="1" customWidth="1"/>
    <col min="6132" max="6133" width="4.140625" style="19" customWidth="1"/>
    <col min="6134" max="6134" width="5.28515625" style="19" customWidth="1"/>
    <col min="6135" max="6135" width="0" style="19" hidden="1" customWidth="1"/>
    <col min="6136" max="6138" width="3.5703125" style="19" customWidth="1"/>
    <col min="6139" max="6139" width="3.140625" style="19" customWidth="1"/>
    <col min="6140" max="6143" width="3.28515625" style="19" customWidth="1"/>
    <col min="6144" max="6144" width="1" style="19" customWidth="1"/>
    <col min="6145" max="6146" width="0" style="19" hidden="1" customWidth="1"/>
    <col min="6147" max="6147" width="7.42578125" style="19" customWidth="1"/>
    <col min="6148" max="6148" width="6.140625" style="19" customWidth="1"/>
    <col min="6149" max="6149" width="0" style="19" hidden="1" customWidth="1"/>
    <col min="6150" max="6379" width="8.85546875" style="19"/>
    <col min="6380" max="6381" width="4.140625" style="19" customWidth="1"/>
    <col min="6382" max="6385" width="6.28515625" style="19" customWidth="1"/>
    <col min="6386" max="6386" width="1" style="19" customWidth="1"/>
    <col min="6387" max="6387" width="0" style="19" hidden="1" customWidth="1"/>
    <col min="6388" max="6389" width="4.140625" style="19" customWidth="1"/>
    <col min="6390" max="6390" width="5.28515625" style="19" customWidth="1"/>
    <col min="6391" max="6391" width="0" style="19" hidden="1" customWidth="1"/>
    <col min="6392" max="6394" width="3.5703125" style="19" customWidth="1"/>
    <col min="6395" max="6395" width="3.140625" style="19" customWidth="1"/>
    <col min="6396" max="6399" width="3.28515625" style="19" customWidth="1"/>
    <col min="6400" max="6400" width="1" style="19" customWidth="1"/>
    <col min="6401" max="6402" width="0" style="19" hidden="1" customWidth="1"/>
    <col min="6403" max="6403" width="7.42578125" style="19" customWidth="1"/>
    <col min="6404" max="6404" width="6.140625" style="19" customWidth="1"/>
    <col min="6405" max="6405" width="0" style="19" hidden="1" customWidth="1"/>
    <col min="6406" max="6635" width="8.85546875" style="19"/>
    <col min="6636" max="6637" width="4.140625" style="19" customWidth="1"/>
    <col min="6638" max="6641" width="6.28515625" style="19" customWidth="1"/>
    <col min="6642" max="6642" width="1" style="19" customWidth="1"/>
    <col min="6643" max="6643" width="0" style="19" hidden="1" customWidth="1"/>
    <col min="6644" max="6645" width="4.140625" style="19" customWidth="1"/>
    <col min="6646" max="6646" width="5.28515625" style="19" customWidth="1"/>
    <col min="6647" max="6647" width="0" style="19" hidden="1" customWidth="1"/>
    <col min="6648" max="6650" width="3.5703125" style="19" customWidth="1"/>
    <col min="6651" max="6651" width="3.140625" style="19" customWidth="1"/>
    <col min="6652" max="6655" width="3.28515625" style="19" customWidth="1"/>
    <col min="6656" max="6656" width="1" style="19" customWidth="1"/>
    <col min="6657" max="6658" width="0" style="19" hidden="1" customWidth="1"/>
    <col min="6659" max="6659" width="7.42578125" style="19" customWidth="1"/>
    <col min="6660" max="6660" width="6.140625" style="19" customWidth="1"/>
    <col min="6661" max="6661" width="0" style="19" hidden="1" customWidth="1"/>
    <col min="6662" max="6891" width="8.85546875" style="19"/>
    <col min="6892" max="6893" width="4.140625" style="19" customWidth="1"/>
    <col min="6894" max="6897" width="6.28515625" style="19" customWidth="1"/>
    <col min="6898" max="6898" width="1" style="19" customWidth="1"/>
    <col min="6899" max="6899" width="0" style="19" hidden="1" customWidth="1"/>
    <col min="6900" max="6901" width="4.140625" style="19" customWidth="1"/>
    <col min="6902" max="6902" width="5.28515625" style="19" customWidth="1"/>
    <col min="6903" max="6903" width="0" style="19" hidden="1" customWidth="1"/>
    <col min="6904" max="6906" width="3.5703125" style="19" customWidth="1"/>
    <col min="6907" max="6907" width="3.140625" style="19" customWidth="1"/>
    <col min="6908" max="6911" width="3.28515625" style="19" customWidth="1"/>
    <col min="6912" max="6912" width="1" style="19" customWidth="1"/>
    <col min="6913" max="6914" width="0" style="19" hidden="1" customWidth="1"/>
    <col min="6915" max="6915" width="7.42578125" style="19" customWidth="1"/>
    <col min="6916" max="6916" width="6.140625" style="19" customWidth="1"/>
    <col min="6917" max="6917" width="0" style="19" hidden="1" customWidth="1"/>
    <col min="6918" max="7147" width="8.85546875" style="19"/>
    <col min="7148" max="7149" width="4.140625" style="19" customWidth="1"/>
    <col min="7150" max="7153" width="6.28515625" style="19" customWidth="1"/>
    <col min="7154" max="7154" width="1" style="19" customWidth="1"/>
    <col min="7155" max="7155" width="0" style="19" hidden="1" customWidth="1"/>
    <col min="7156" max="7157" width="4.140625" style="19" customWidth="1"/>
    <col min="7158" max="7158" width="5.28515625" style="19" customWidth="1"/>
    <col min="7159" max="7159" width="0" style="19" hidden="1" customWidth="1"/>
    <col min="7160" max="7162" width="3.5703125" style="19" customWidth="1"/>
    <col min="7163" max="7163" width="3.140625" style="19" customWidth="1"/>
    <col min="7164" max="7167" width="3.28515625" style="19" customWidth="1"/>
    <col min="7168" max="7168" width="1" style="19" customWidth="1"/>
    <col min="7169" max="7170" width="0" style="19" hidden="1" customWidth="1"/>
    <col min="7171" max="7171" width="7.42578125" style="19" customWidth="1"/>
    <col min="7172" max="7172" width="6.140625" style="19" customWidth="1"/>
    <col min="7173" max="7173" width="0" style="19" hidden="1" customWidth="1"/>
    <col min="7174" max="7403" width="8.85546875" style="19"/>
    <col min="7404" max="7405" width="4.140625" style="19" customWidth="1"/>
    <col min="7406" max="7409" width="6.28515625" style="19" customWidth="1"/>
    <col min="7410" max="7410" width="1" style="19" customWidth="1"/>
    <col min="7411" max="7411" width="0" style="19" hidden="1" customWidth="1"/>
    <col min="7412" max="7413" width="4.140625" style="19" customWidth="1"/>
    <col min="7414" max="7414" width="5.28515625" style="19" customWidth="1"/>
    <col min="7415" max="7415" width="0" style="19" hidden="1" customWidth="1"/>
    <col min="7416" max="7418" width="3.5703125" style="19" customWidth="1"/>
    <col min="7419" max="7419" width="3.140625" style="19" customWidth="1"/>
    <col min="7420" max="7423" width="3.28515625" style="19" customWidth="1"/>
    <col min="7424" max="7424" width="1" style="19" customWidth="1"/>
    <col min="7425" max="7426" width="0" style="19" hidden="1" customWidth="1"/>
    <col min="7427" max="7427" width="7.42578125" style="19" customWidth="1"/>
    <col min="7428" max="7428" width="6.140625" style="19" customWidth="1"/>
    <col min="7429" max="7429" width="0" style="19" hidden="1" customWidth="1"/>
    <col min="7430" max="7659" width="8.85546875" style="19"/>
    <col min="7660" max="7661" width="4.140625" style="19" customWidth="1"/>
    <col min="7662" max="7665" width="6.28515625" style="19" customWidth="1"/>
    <col min="7666" max="7666" width="1" style="19" customWidth="1"/>
    <col min="7667" max="7667" width="0" style="19" hidden="1" customWidth="1"/>
    <col min="7668" max="7669" width="4.140625" style="19" customWidth="1"/>
    <col min="7670" max="7670" width="5.28515625" style="19" customWidth="1"/>
    <col min="7671" max="7671" width="0" style="19" hidden="1" customWidth="1"/>
    <col min="7672" max="7674" width="3.5703125" style="19" customWidth="1"/>
    <col min="7675" max="7675" width="3.140625" style="19" customWidth="1"/>
    <col min="7676" max="7679" width="3.28515625" style="19" customWidth="1"/>
    <col min="7680" max="7680" width="1" style="19" customWidth="1"/>
    <col min="7681" max="7682" width="0" style="19" hidden="1" customWidth="1"/>
    <col min="7683" max="7683" width="7.42578125" style="19" customWidth="1"/>
    <col min="7684" max="7684" width="6.140625" style="19" customWidth="1"/>
    <col min="7685" max="7685" width="0" style="19" hidden="1" customWidth="1"/>
    <col min="7686" max="7915" width="8.85546875" style="19"/>
    <col min="7916" max="7917" width="4.140625" style="19" customWidth="1"/>
    <col min="7918" max="7921" width="6.28515625" style="19" customWidth="1"/>
    <col min="7922" max="7922" width="1" style="19" customWidth="1"/>
    <col min="7923" max="7923" width="0" style="19" hidden="1" customWidth="1"/>
    <col min="7924" max="7925" width="4.140625" style="19" customWidth="1"/>
    <col min="7926" max="7926" width="5.28515625" style="19" customWidth="1"/>
    <col min="7927" max="7927" width="0" style="19" hidden="1" customWidth="1"/>
    <col min="7928" max="7930" width="3.5703125" style="19" customWidth="1"/>
    <col min="7931" max="7931" width="3.140625" style="19" customWidth="1"/>
    <col min="7932" max="7935" width="3.28515625" style="19" customWidth="1"/>
    <col min="7936" max="7936" width="1" style="19" customWidth="1"/>
    <col min="7937" max="7938" width="0" style="19" hidden="1" customWidth="1"/>
    <col min="7939" max="7939" width="7.42578125" style="19" customWidth="1"/>
    <col min="7940" max="7940" width="6.140625" style="19" customWidth="1"/>
    <col min="7941" max="7941" width="0" style="19" hidden="1" customWidth="1"/>
    <col min="7942" max="8171" width="8.85546875" style="19"/>
    <col min="8172" max="8173" width="4.140625" style="19" customWidth="1"/>
    <col min="8174" max="8177" width="6.28515625" style="19" customWidth="1"/>
    <col min="8178" max="8178" width="1" style="19" customWidth="1"/>
    <col min="8179" max="8179" width="0" style="19" hidden="1" customWidth="1"/>
    <col min="8180" max="8181" width="4.140625" style="19" customWidth="1"/>
    <col min="8182" max="8182" width="5.28515625" style="19" customWidth="1"/>
    <col min="8183" max="8183" width="0" style="19" hidden="1" customWidth="1"/>
    <col min="8184" max="8186" width="3.5703125" style="19" customWidth="1"/>
    <col min="8187" max="8187" width="3.140625" style="19" customWidth="1"/>
    <col min="8188" max="8191" width="3.28515625" style="19" customWidth="1"/>
    <col min="8192" max="8192" width="1" style="19" customWidth="1"/>
    <col min="8193" max="8194" width="0" style="19" hidden="1" customWidth="1"/>
    <col min="8195" max="8195" width="7.42578125" style="19" customWidth="1"/>
    <col min="8196" max="8196" width="6.140625" style="19" customWidth="1"/>
    <col min="8197" max="8197" width="0" style="19" hidden="1" customWidth="1"/>
    <col min="8198" max="8427" width="8.85546875" style="19"/>
    <col min="8428" max="8429" width="4.140625" style="19" customWidth="1"/>
    <col min="8430" max="8433" width="6.28515625" style="19" customWidth="1"/>
    <col min="8434" max="8434" width="1" style="19" customWidth="1"/>
    <col min="8435" max="8435" width="0" style="19" hidden="1" customWidth="1"/>
    <col min="8436" max="8437" width="4.140625" style="19" customWidth="1"/>
    <col min="8438" max="8438" width="5.28515625" style="19" customWidth="1"/>
    <col min="8439" max="8439" width="0" style="19" hidden="1" customWidth="1"/>
    <col min="8440" max="8442" width="3.5703125" style="19" customWidth="1"/>
    <col min="8443" max="8443" width="3.140625" style="19" customWidth="1"/>
    <col min="8444" max="8447" width="3.28515625" style="19" customWidth="1"/>
    <col min="8448" max="8448" width="1" style="19" customWidth="1"/>
    <col min="8449" max="8450" width="0" style="19" hidden="1" customWidth="1"/>
    <col min="8451" max="8451" width="7.42578125" style="19" customWidth="1"/>
    <col min="8452" max="8452" width="6.140625" style="19" customWidth="1"/>
    <col min="8453" max="8453" width="0" style="19" hidden="1" customWidth="1"/>
    <col min="8454" max="8683" width="8.85546875" style="19"/>
    <col min="8684" max="8685" width="4.140625" style="19" customWidth="1"/>
    <col min="8686" max="8689" width="6.28515625" style="19" customWidth="1"/>
    <col min="8690" max="8690" width="1" style="19" customWidth="1"/>
    <col min="8691" max="8691" width="0" style="19" hidden="1" customWidth="1"/>
    <col min="8692" max="8693" width="4.140625" style="19" customWidth="1"/>
    <col min="8694" max="8694" width="5.28515625" style="19" customWidth="1"/>
    <col min="8695" max="8695" width="0" style="19" hidden="1" customWidth="1"/>
    <col min="8696" max="8698" width="3.5703125" style="19" customWidth="1"/>
    <col min="8699" max="8699" width="3.140625" style="19" customWidth="1"/>
    <col min="8700" max="8703" width="3.28515625" style="19" customWidth="1"/>
    <col min="8704" max="8704" width="1" style="19" customWidth="1"/>
    <col min="8705" max="8706" width="0" style="19" hidden="1" customWidth="1"/>
    <col min="8707" max="8707" width="7.42578125" style="19" customWidth="1"/>
    <col min="8708" max="8708" width="6.140625" style="19" customWidth="1"/>
    <col min="8709" max="8709" width="0" style="19" hidden="1" customWidth="1"/>
    <col min="8710" max="8939" width="8.85546875" style="19"/>
    <col min="8940" max="8941" width="4.140625" style="19" customWidth="1"/>
    <col min="8942" max="8945" width="6.28515625" style="19" customWidth="1"/>
    <col min="8946" max="8946" width="1" style="19" customWidth="1"/>
    <col min="8947" max="8947" width="0" style="19" hidden="1" customWidth="1"/>
    <col min="8948" max="8949" width="4.140625" style="19" customWidth="1"/>
    <col min="8950" max="8950" width="5.28515625" style="19" customWidth="1"/>
    <col min="8951" max="8951" width="0" style="19" hidden="1" customWidth="1"/>
    <col min="8952" max="8954" width="3.5703125" style="19" customWidth="1"/>
    <col min="8955" max="8955" width="3.140625" style="19" customWidth="1"/>
    <col min="8956" max="8959" width="3.28515625" style="19" customWidth="1"/>
    <col min="8960" max="8960" width="1" style="19" customWidth="1"/>
    <col min="8961" max="8962" width="0" style="19" hidden="1" customWidth="1"/>
    <col min="8963" max="8963" width="7.42578125" style="19" customWidth="1"/>
    <col min="8964" max="8964" width="6.140625" style="19" customWidth="1"/>
    <col min="8965" max="8965" width="0" style="19" hidden="1" customWidth="1"/>
    <col min="8966" max="9195" width="8.85546875" style="19"/>
    <col min="9196" max="9197" width="4.140625" style="19" customWidth="1"/>
    <col min="9198" max="9201" width="6.28515625" style="19" customWidth="1"/>
    <col min="9202" max="9202" width="1" style="19" customWidth="1"/>
    <col min="9203" max="9203" width="0" style="19" hidden="1" customWidth="1"/>
    <col min="9204" max="9205" width="4.140625" style="19" customWidth="1"/>
    <col min="9206" max="9206" width="5.28515625" style="19" customWidth="1"/>
    <col min="9207" max="9207" width="0" style="19" hidden="1" customWidth="1"/>
    <col min="9208" max="9210" width="3.5703125" style="19" customWidth="1"/>
    <col min="9211" max="9211" width="3.140625" style="19" customWidth="1"/>
    <col min="9212" max="9215" width="3.28515625" style="19" customWidth="1"/>
    <col min="9216" max="9216" width="1" style="19" customWidth="1"/>
    <col min="9217" max="9218" width="0" style="19" hidden="1" customWidth="1"/>
    <col min="9219" max="9219" width="7.42578125" style="19" customWidth="1"/>
    <col min="9220" max="9220" width="6.140625" style="19" customWidth="1"/>
    <col min="9221" max="9221" width="0" style="19" hidden="1" customWidth="1"/>
    <col min="9222" max="9451" width="8.85546875" style="19"/>
    <col min="9452" max="9453" width="4.140625" style="19" customWidth="1"/>
    <col min="9454" max="9457" width="6.28515625" style="19" customWidth="1"/>
    <col min="9458" max="9458" width="1" style="19" customWidth="1"/>
    <col min="9459" max="9459" width="0" style="19" hidden="1" customWidth="1"/>
    <col min="9460" max="9461" width="4.140625" style="19" customWidth="1"/>
    <col min="9462" max="9462" width="5.28515625" style="19" customWidth="1"/>
    <col min="9463" max="9463" width="0" style="19" hidden="1" customWidth="1"/>
    <col min="9464" max="9466" width="3.5703125" style="19" customWidth="1"/>
    <col min="9467" max="9467" width="3.140625" style="19" customWidth="1"/>
    <col min="9468" max="9471" width="3.28515625" style="19" customWidth="1"/>
    <col min="9472" max="9472" width="1" style="19" customWidth="1"/>
    <col min="9473" max="9474" width="0" style="19" hidden="1" customWidth="1"/>
    <col min="9475" max="9475" width="7.42578125" style="19" customWidth="1"/>
    <col min="9476" max="9476" width="6.140625" style="19" customWidth="1"/>
    <col min="9477" max="9477" width="0" style="19" hidden="1" customWidth="1"/>
    <col min="9478" max="9707" width="8.85546875" style="19"/>
    <col min="9708" max="9709" width="4.140625" style="19" customWidth="1"/>
    <col min="9710" max="9713" width="6.28515625" style="19" customWidth="1"/>
    <col min="9714" max="9714" width="1" style="19" customWidth="1"/>
    <col min="9715" max="9715" width="0" style="19" hidden="1" customWidth="1"/>
    <col min="9716" max="9717" width="4.140625" style="19" customWidth="1"/>
    <col min="9718" max="9718" width="5.28515625" style="19" customWidth="1"/>
    <col min="9719" max="9719" width="0" style="19" hidden="1" customWidth="1"/>
    <col min="9720" max="9722" width="3.5703125" style="19" customWidth="1"/>
    <col min="9723" max="9723" width="3.140625" style="19" customWidth="1"/>
    <col min="9724" max="9727" width="3.28515625" style="19" customWidth="1"/>
    <col min="9728" max="9728" width="1" style="19" customWidth="1"/>
    <col min="9729" max="9730" width="0" style="19" hidden="1" customWidth="1"/>
    <col min="9731" max="9731" width="7.42578125" style="19" customWidth="1"/>
    <col min="9732" max="9732" width="6.140625" style="19" customWidth="1"/>
    <col min="9733" max="9733" width="0" style="19" hidden="1" customWidth="1"/>
    <col min="9734" max="9963" width="8.85546875" style="19"/>
    <col min="9964" max="9965" width="4.140625" style="19" customWidth="1"/>
    <col min="9966" max="9969" width="6.28515625" style="19" customWidth="1"/>
    <col min="9970" max="9970" width="1" style="19" customWidth="1"/>
    <col min="9971" max="9971" width="0" style="19" hidden="1" customWidth="1"/>
    <col min="9972" max="9973" width="4.140625" style="19" customWidth="1"/>
    <col min="9974" max="9974" width="5.28515625" style="19" customWidth="1"/>
    <col min="9975" max="9975" width="0" style="19" hidden="1" customWidth="1"/>
    <col min="9976" max="9978" width="3.5703125" style="19" customWidth="1"/>
    <col min="9979" max="9979" width="3.140625" style="19" customWidth="1"/>
    <col min="9980" max="9983" width="3.28515625" style="19" customWidth="1"/>
    <col min="9984" max="9984" width="1" style="19" customWidth="1"/>
    <col min="9985" max="9986" width="0" style="19" hidden="1" customWidth="1"/>
    <col min="9987" max="9987" width="7.42578125" style="19" customWidth="1"/>
    <col min="9988" max="9988" width="6.140625" style="19" customWidth="1"/>
    <col min="9989" max="9989" width="0" style="19" hidden="1" customWidth="1"/>
    <col min="9990" max="10219" width="8.85546875" style="19"/>
    <col min="10220" max="10221" width="4.140625" style="19" customWidth="1"/>
    <col min="10222" max="10225" width="6.28515625" style="19" customWidth="1"/>
    <col min="10226" max="10226" width="1" style="19" customWidth="1"/>
    <col min="10227" max="10227" width="0" style="19" hidden="1" customWidth="1"/>
    <col min="10228" max="10229" width="4.140625" style="19" customWidth="1"/>
    <col min="10230" max="10230" width="5.28515625" style="19" customWidth="1"/>
    <col min="10231" max="10231" width="0" style="19" hidden="1" customWidth="1"/>
    <col min="10232" max="10234" width="3.5703125" style="19" customWidth="1"/>
    <col min="10235" max="10235" width="3.140625" style="19" customWidth="1"/>
    <col min="10236" max="10239" width="3.28515625" style="19" customWidth="1"/>
    <col min="10240" max="10240" width="1" style="19" customWidth="1"/>
    <col min="10241" max="10242" width="0" style="19" hidden="1" customWidth="1"/>
    <col min="10243" max="10243" width="7.42578125" style="19" customWidth="1"/>
    <col min="10244" max="10244" width="6.140625" style="19" customWidth="1"/>
    <col min="10245" max="10245" width="0" style="19" hidden="1" customWidth="1"/>
    <col min="10246" max="10475" width="8.85546875" style="19"/>
    <col min="10476" max="10477" width="4.140625" style="19" customWidth="1"/>
    <col min="10478" max="10481" width="6.28515625" style="19" customWidth="1"/>
    <col min="10482" max="10482" width="1" style="19" customWidth="1"/>
    <col min="10483" max="10483" width="0" style="19" hidden="1" customWidth="1"/>
    <col min="10484" max="10485" width="4.140625" style="19" customWidth="1"/>
    <col min="10486" max="10486" width="5.28515625" style="19" customWidth="1"/>
    <col min="10487" max="10487" width="0" style="19" hidden="1" customWidth="1"/>
    <col min="10488" max="10490" width="3.5703125" style="19" customWidth="1"/>
    <col min="10491" max="10491" width="3.140625" style="19" customWidth="1"/>
    <col min="10492" max="10495" width="3.28515625" style="19" customWidth="1"/>
    <col min="10496" max="10496" width="1" style="19" customWidth="1"/>
    <col min="10497" max="10498" width="0" style="19" hidden="1" customWidth="1"/>
    <col min="10499" max="10499" width="7.42578125" style="19" customWidth="1"/>
    <col min="10500" max="10500" width="6.140625" style="19" customWidth="1"/>
    <col min="10501" max="10501" width="0" style="19" hidden="1" customWidth="1"/>
    <col min="10502" max="10731" width="8.85546875" style="19"/>
    <col min="10732" max="10733" width="4.140625" style="19" customWidth="1"/>
    <col min="10734" max="10737" width="6.28515625" style="19" customWidth="1"/>
    <col min="10738" max="10738" width="1" style="19" customWidth="1"/>
    <col min="10739" max="10739" width="0" style="19" hidden="1" customWidth="1"/>
    <col min="10740" max="10741" width="4.140625" style="19" customWidth="1"/>
    <col min="10742" max="10742" width="5.28515625" style="19" customWidth="1"/>
    <col min="10743" max="10743" width="0" style="19" hidden="1" customWidth="1"/>
    <col min="10744" max="10746" width="3.5703125" style="19" customWidth="1"/>
    <col min="10747" max="10747" width="3.140625" style="19" customWidth="1"/>
    <col min="10748" max="10751" width="3.28515625" style="19" customWidth="1"/>
    <col min="10752" max="10752" width="1" style="19" customWidth="1"/>
    <col min="10753" max="10754" width="0" style="19" hidden="1" customWidth="1"/>
    <col min="10755" max="10755" width="7.42578125" style="19" customWidth="1"/>
    <col min="10756" max="10756" width="6.140625" style="19" customWidth="1"/>
    <col min="10757" max="10757" width="0" style="19" hidden="1" customWidth="1"/>
    <col min="10758" max="10987" width="8.85546875" style="19"/>
    <col min="10988" max="10989" width="4.140625" style="19" customWidth="1"/>
    <col min="10990" max="10993" width="6.28515625" style="19" customWidth="1"/>
    <col min="10994" max="10994" width="1" style="19" customWidth="1"/>
    <col min="10995" max="10995" width="0" style="19" hidden="1" customWidth="1"/>
    <col min="10996" max="10997" width="4.140625" style="19" customWidth="1"/>
    <col min="10998" max="10998" width="5.28515625" style="19" customWidth="1"/>
    <col min="10999" max="10999" width="0" style="19" hidden="1" customWidth="1"/>
    <col min="11000" max="11002" width="3.5703125" style="19" customWidth="1"/>
    <col min="11003" max="11003" width="3.140625" style="19" customWidth="1"/>
    <col min="11004" max="11007" width="3.28515625" style="19" customWidth="1"/>
    <col min="11008" max="11008" width="1" style="19" customWidth="1"/>
    <col min="11009" max="11010" width="0" style="19" hidden="1" customWidth="1"/>
    <col min="11011" max="11011" width="7.42578125" style="19" customWidth="1"/>
    <col min="11012" max="11012" width="6.140625" style="19" customWidth="1"/>
    <col min="11013" max="11013" width="0" style="19" hidden="1" customWidth="1"/>
    <col min="11014" max="11243" width="8.85546875" style="19"/>
    <col min="11244" max="11245" width="4.140625" style="19" customWidth="1"/>
    <col min="11246" max="11249" width="6.28515625" style="19" customWidth="1"/>
    <col min="11250" max="11250" width="1" style="19" customWidth="1"/>
    <col min="11251" max="11251" width="0" style="19" hidden="1" customWidth="1"/>
    <col min="11252" max="11253" width="4.140625" style="19" customWidth="1"/>
    <col min="11254" max="11254" width="5.28515625" style="19" customWidth="1"/>
    <col min="11255" max="11255" width="0" style="19" hidden="1" customWidth="1"/>
    <col min="11256" max="11258" width="3.5703125" style="19" customWidth="1"/>
    <col min="11259" max="11259" width="3.140625" style="19" customWidth="1"/>
    <col min="11260" max="11263" width="3.28515625" style="19" customWidth="1"/>
    <col min="11264" max="11264" width="1" style="19" customWidth="1"/>
    <col min="11265" max="11266" width="0" style="19" hidden="1" customWidth="1"/>
    <col min="11267" max="11267" width="7.42578125" style="19" customWidth="1"/>
    <col min="11268" max="11268" width="6.140625" style="19" customWidth="1"/>
    <col min="11269" max="11269" width="0" style="19" hidden="1" customWidth="1"/>
    <col min="11270" max="11499" width="8.85546875" style="19"/>
    <col min="11500" max="11501" width="4.140625" style="19" customWidth="1"/>
    <col min="11502" max="11505" width="6.28515625" style="19" customWidth="1"/>
    <col min="11506" max="11506" width="1" style="19" customWidth="1"/>
    <col min="11507" max="11507" width="0" style="19" hidden="1" customWidth="1"/>
    <col min="11508" max="11509" width="4.140625" style="19" customWidth="1"/>
    <col min="11510" max="11510" width="5.28515625" style="19" customWidth="1"/>
    <col min="11511" max="11511" width="0" style="19" hidden="1" customWidth="1"/>
    <col min="11512" max="11514" width="3.5703125" style="19" customWidth="1"/>
    <col min="11515" max="11515" width="3.140625" style="19" customWidth="1"/>
    <col min="11516" max="11519" width="3.28515625" style="19" customWidth="1"/>
    <col min="11520" max="11520" width="1" style="19" customWidth="1"/>
    <col min="11521" max="11522" width="0" style="19" hidden="1" customWidth="1"/>
    <col min="11523" max="11523" width="7.42578125" style="19" customWidth="1"/>
    <col min="11524" max="11524" width="6.140625" style="19" customWidth="1"/>
    <col min="11525" max="11525" width="0" style="19" hidden="1" customWidth="1"/>
    <col min="11526" max="11755" width="8.85546875" style="19"/>
    <col min="11756" max="11757" width="4.140625" style="19" customWidth="1"/>
    <col min="11758" max="11761" width="6.28515625" style="19" customWidth="1"/>
    <col min="11762" max="11762" width="1" style="19" customWidth="1"/>
    <col min="11763" max="11763" width="0" style="19" hidden="1" customWidth="1"/>
    <col min="11764" max="11765" width="4.140625" style="19" customWidth="1"/>
    <col min="11766" max="11766" width="5.28515625" style="19" customWidth="1"/>
    <col min="11767" max="11767" width="0" style="19" hidden="1" customWidth="1"/>
    <col min="11768" max="11770" width="3.5703125" style="19" customWidth="1"/>
    <col min="11771" max="11771" width="3.140625" style="19" customWidth="1"/>
    <col min="11772" max="11775" width="3.28515625" style="19" customWidth="1"/>
    <col min="11776" max="11776" width="1" style="19" customWidth="1"/>
    <col min="11777" max="11778" width="0" style="19" hidden="1" customWidth="1"/>
    <col min="11779" max="11779" width="7.42578125" style="19" customWidth="1"/>
    <col min="11780" max="11780" width="6.140625" style="19" customWidth="1"/>
    <col min="11781" max="11781" width="0" style="19" hidden="1" customWidth="1"/>
    <col min="11782" max="12011" width="8.85546875" style="19"/>
    <col min="12012" max="12013" width="4.140625" style="19" customWidth="1"/>
    <col min="12014" max="12017" width="6.28515625" style="19" customWidth="1"/>
    <col min="12018" max="12018" width="1" style="19" customWidth="1"/>
    <col min="12019" max="12019" width="0" style="19" hidden="1" customWidth="1"/>
    <col min="12020" max="12021" width="4.140625" style="19" customWidth="1"/>
    <col min="12022" max="12022" width="5.28515625" style="19" customWidth="1"/>
    <col min="12023" max="12023" width="0" style="19" hidden="1" customWidth="1"/>
    <col min="12024" max="12026" width="3.5703125" style="19" customWidth="1"/>
    <col min="12027" max="12027" width="3.140625" style="19" customWidth="1"/>
    <col min="12028" max="12031" width="3.28515625" style="19" customWidth="1"/>
    <col min="12032" max="12032" width="1" style="19" customWidth="1"/>
    <col min="12033" max="12034" width="0" style="19" hidden="1" customWidth="1"/>
    <col min="12035" max="12035" width="7.42578125" style="19" customWidth="1"/>
    <col min="12036" max="12036" width="6.140625" style="19" customWidth="1"/>
    <col min="12037" max="12037" width="0" style="19" hidden="1" customWidth="1"/>
    <col min="12038" max="12267" width="8.85546875" style="19"/>
    <col min="12268" max="12269" width="4.140625" style="19" customWidth="1"/>
    <col min="12270" max="12273" width="6.28515625" style="19" customWidth="1"/>
    <col min="12274" max="12274" width="1" style="19" customWidth="1"/>
    <col min="12275" max="12275" width="0" style="19" hidden="1" customWidth="1"/>
    <col min="12276" max="12277" width="4.140625" style="19" customWidth="1"/>
    <col min="12278" max="12278" width="5.28515625" style="19" customWidth="1"/>
    <col min="12279" max="12279" width="0" style="19" hidden="1" customWidth="1"/>
    <col min="12280" max="12282" width="3.5703125" style="19" customWidth="1"/>
    <col min="12283" max="12283" width="3.140625" style="19" customWidth="1"/>
    <col min="12284" max="12287" width="3.28515625" style="19" customWidth="1"/>
    <col min="12288" max="12288" width="1" style="19" customWidth="1"/>
    <col min="12289" max="12290" width="0" style="19" hidden="1" customWidth="1"/>
    <col min="12291" max="12291" width="7.42578125" style="19" customWidth="1"/>
    <col min="12292" max="12292" width="6.140625" style="19" customWidth="1"/>
    <col min="12293" max="12293" width="0" style="19" hidden="1" customWidth="1"/>
    <col min="12294" max="12523" width="8.85546875" style="19"/>
    <col min="12524" max="12525" width="4.140625" style="19" customWidth="1"/>
    <col min="12526" max="12529" width="6.28515625" style="19" customWidth="1"/>
    <col min="12530" max="12530" width="1" style="19" customWidth="1"/>
    <col min="12531" max="12531" width="0" style="19" hidden="1" customWidth="1"/>
    <col min="12532" max="12533" width="4.140625" style="19" customWidth="1"/>
    <col min="12534" max="12534" width="5.28515625" style="19" customWidth="1"/>
    <col min="12535" max="12535" width="0" style="19" hidden="1" customWidth="1"/>
    <col min="12536" max="12538" width="3.5703125" style="19" customWidth="1"/>
    <col min="12539" max="12539" width="3.140625" style="19" customWidth="1"/>
    <col min="12540" max="12543" width="3.28515625" style="19" customWidth="1"/>
    <col min="12544" max="12544" width="1" style="19" customWidth="1"/>
    <col min="12545" max="12546" width="0" style="19" hidden="1" customWidth="1"/>
    <col min="12547" max="12547" width="7.42578125" style="19" customWidth="1"/>
    <col min="12548" max="12548" width="6.140625" style="19" customWidth="1"/>
    <col min="12549" max="12549" width="0" style="19" hidden="1" customWidth="1"/>
    <col min="12550" max="12779" width="8.85546875" style="19"/>
    <col min="12780" max="12781" width="4.140625" style="19" customWidth="1"/>
    <col min="12782" max="12785" width="6.28515625" style="19" customWidth="1"/>
    <col min="12786" max="12786" width="1" style="19" customWidth="1"/>
    <col min="12787" max="12787" width="0" style="19" hidden="1" customWidth="1"/>
    <col min="12788" max="12789" width="4.140625" style="19" customWidth="1"/>
    <col min="12790" max="12790" width="5.28515625" style="19" customWidth="1"/>
    <col min="12791" max="12791" width="0" style="19" hidden="1" customWidth="1"/>
    <col min="12792" max="12794" width="3.5703125" style="19" customWidth="1"/>
    <col min="12795" max="12795" width="3.140625" style="19" customWidth="1"/>
    <col min="12796" max="12799" width="3.28515625" style="19" customWidth="1"/>
    <col min="12800" max="12800" width="1" style="19" customWidth="1"/>
    <col min="12801" max="12802" width="0" style="19" hidden="1" customWidth="1"/>
    <col min="12803" max="12803" width="7.42578125" style="19" customWidth="1"/>
    <col min="12804" max="12804" width="6.140625" style="19" customWidth="1"/>
    <col min="12805" max="12805" width="0" style="19" hidden="1" customWidth="1"/>
    <col min="12806" max="13035" width="8.85546875" style="19"/>
    <col min="13036" max="13037" width="4.140625" style="19" customWidth="1"/>
    <col min="13038" max="13041" width="6.28515625" style="19" customWidth="1"/>
    <col min="13042" max="13042" width="1" style="19" customWidth="1"/>
    <col min="13043" max="13043" width="0" style="19" hidden="1" customWidth="1"/>
    <col min="13044" max="13045" width="4.140625" style="19" customWidth="1"/>
    <col min="13046" max="13046" width="5.28515625" style="19" customWidth="1"/>
    <col min="13047" max="13047" width="0" style="19" hidden="1" customWidth="1"/>
    <col min="13048" max="13050" width="3.5703125" style="19" customWidth="1"/>
    <col min="13051" max="13051" width="3.140625" style="19" customWidth="1"/>
    <col min="13052" max="13055" width="3.28515625" style="19" customWidth="1"/>
    <col min="13056" max="13056" width="1" style="19" customWidth="1"/>
    <col min="13057" max="13058" width="0" style="19" hidden="1" customWidth="1"/>
    <col min="13059" max="13059" width="7.42578125" style="19" customWidth="1"/>
    <col min="13060" max="13060" width="6.140625" style="19" customWidth="1"/>
    <col min="13061" max="13061" width="0" style="19" hidden="1" customWidth="1"/>
    <col min="13062" max="13291" width="8.85546875" style="19"/>
    <col min="13292" max="13293" width="4.140625" style="19" customWidth="1"/>
    <col min="13294" max="13297" width="6.28515625" style="19" customWidth="1"/>
    <col min="13298" max="13298" width="1" style="19" customWidth="1"/>
    <col min="13299" max="13299" width="0" style="19" hidden="1" customWidth="1"/>
    <col min="13300" max="13301" width="4.140625" style="19" customWidth="1"/>
    <col min="13302" max="13302" width="5.28515625" style="19" customWidth="1"/>
    <col min="13303" max="13303" width="0" style="19" hidden="1" customWidth="1"/>
    <col min="13304" max="13306" width="3.5703125" style="19" customWidth="1"/>
    <col min="13307" max="13307" width="3.140625" style="19" customWidth="1"/>
    <col min="13308" max="13311" width="3.28515625" style="19" customWidth="1"/>
    <col min="13312" max="13312" width="1" style="19" customWidth="1"/>
    <col min="13313" max="13314" width="0" style="19" hidden="1" customWidth="1"/>
    <col min="13315" max="13315" width="7.42578125" style="19" customWidth="1"/>
    <col min="13316" max="13316" width="6.140625" style="19" customWidth="1"/>
    <col min="13317" max="13317" width="0" style="19" hidden="1" customWidth="1"/>
    <col min="13318" max="13547" width="8.85546875" style="19"/>
    <col min="13548" max="13549" width="4.140625" style="19" customWidth="1"/>
    <col min="13550" max="13553" width="6.28515625" style="19" customWidth="1"/>
    <col min="13554" max="13554" width="1" style="19" customWidth="1"/>
    <col min="13555" max="13555" width="0" style="19" hidden="1" customWidth="1"/>
    <col min="13556" max="13557" width="4.140625" style="19" customWidth="1"/>
    <col min="13558" max="13558" width="5.28515625" style="19" customWidth="1"/>
    <col min="13559" max="13559" width="0" style="19" hidden="1" customWidth="1"/>
    <col min="13560" max="13562" width="3.5703125" style="19" customWidth="1"/>
    <col min="13563" max="13563" width="3.140625" style="19" customWidth="1"/>
    <col min="13564" max="13567" width="3.28515625" style="19" customWidth="1"/>
    <col min="13568" max="13568" width="1" style="19" customWidth="1"/>
    <col min="13569" max="13570" width="0" style="19" hidden="1" customWidth="1"/>
    <col min="13571" max="13571" width="7.42578125" style="19" customWidth="1"/>
    <col min="13572" max="13572" width="6.140625" style="19" customWidth="1"/>
    <col min="13573" max="13573" width="0" style="19" hidden="1" customWidth="1"/>
    <col min="13574" max="13803" width="8.85546875" style="19"/>
    <col min="13804" max="13805" width="4.140625" style="19" customWidth="1"/>
    <col min="13806" max="13809" width="6.28515625" style="19" customWidth="1"/>
    <col min="13810" max="13810" width="1" style="19" customWidth="1"/>
    <col min="13811" max="13811" width="0" style="19" hidden="1" customWidth="1"/>
    <col min="13812" max="13813" width="4.140625" style="19" customWidth="1"/>
    <col min="13814" max="13814" width="5.28515625" style="19" customWidth="1"/>
    <col min="13815" max="13815" width="0" style="19" hidden="1" customWidth="1"/>
    <col min="13816" max="13818" width="3.5703125" style="19" customWidth="1"/>
    <col min="13819" max="13819" width="3.140625" style="19" customWidth="1"/>
    <col min="13820" max="13823" width="3.28515625" style="19" customWidth="1"/>
    <col min="13824" max="13824" width="1" style="19" customWidth="1"/>
    <col min="13825" max="13826" width="0" style="19" hidden="1" customWidth="1"/>
    <col min="13827" max="13827" width="7.42578125" style="19" customWidth="1"/>
    <col min="13828" max="13828" width="6.140625" style="19" customWidth="1"/>
    <col min="13829" max="13829" width="0" style="19" hidden="1" customWidth="1"/>
    <col min="13830" max="14059" width="8.85546875" style="19"/>
    <col min="14060" max="14061" width="4.140625" style="19" customWidth="1"/>
    <col min="14062" max="14065" width="6.28515625" style="19" customWidth="1"/>
    <col min="14066" max="14066" width="1" style="19" customWidth="1"/>
    <col min="14067" max="14067" width="0" style="19" hidden="1" customWidth="1"/>
    <col min="14068" max="14069" width="4.140625" style="19" customWidth="1"/>
    <col min="14070" max="14070" width="5.28515625" style="19" customWidth="1"/>
    <col min="14071" max="14071" width="0" style="19" hidden="1" customWidth="1"/>
    <col min="14072" max="14074" width="3.5703125" style="19" customWidth="1"/>
    <col min="14075" max="14075" width="3.140625" style="19" customWidth="1"/>
    <col min="14076" max="14079" width="3.28515625" style="19" customWidth="1"/>
    <col min="14080" max="14080" width="1" style="19" customWidth="1"/>
    <col min="14081" max="14082" width="0" style="19" hidden="1" customWidth="1"/>
    <col min="14083" max="14083" width="7.42578125" style="19" customWidth="1"/>
    <col min="14084" max="14084" width="6.140625" style="19" customWidth="1"/>
    <col min="14085" max="14085" width="0" style="19" hidden="1" customWidth="1"/>
    <col min="14086" max="14315" width="8.85546875" style="19"/>
    <col min="14316" max="14317" width="4.140625" style="19" customWidth="1"/>
    <col min="14318" max="14321" width="6.28515625" style="19" customWidth="1"/>
    <col min="14322" max="14322" width="1" style="19" customWidth="1"/>
    <col min="14323" max="14323" width="0" style="19" hidden="1" customWidth="1"/>
    <col min="14324" max="14325" width="4.140625" style="19" customWidth="1"/>
    <col min="14326" max="14326" width="5.28515625" style="19" customWidth="1"/>
    <col min="14327" max="14327" width="0" style="19" hidden="1" customWidth="1"/>
    <col min="14328" max="14330" width="3.5703125" style="19" customWidth="1"/>
    <col min="14331" max="14331" width="3.140625" style="19" customWidth="1"/>
    <col min="14332" max="14335" width="3.28515625" style="19" customWidth="1"/>
    <col min="14336" max="14336" width="1" style="19" customWidth="1"/>
    <col min="14337" max="14338" width="0" style="19" hidden="1" customWidth="1"/>
    <col min="14339" max="14339" width="7.42578125" style="19" customWidth="1"/>
    <col min="14340" max="14340" width="6.140625" style="19" customWidth="1"/>
    <col min="14341" max="14341" width="0" style="19" hidden="1" customWidth="1"/>
    <col min="14342" max="14571" width="8.85546875" style="19"/>
    <col min="14572" max="14573" width="4.140625" style="19" customWidth="1"/>
    <col min="14574" max="14577" width="6.28515625" style="19" customWidth="1"/>
    <col min="14578" max="14578" width="1" style="19" customWidth="1"/>
    <col min="14579" max="14579" width="0" style="19" hidden="1" customWidth="1"/>
    <col min="14580" max="14581" width="4.140625" style="19" customWidth="1"/>
    <col min="14582" max="14582" width="5.28515625" style="19" customWidth="1"/>
    <col min="14583" max="14583" width="0" style="19" hidden="1" customWidth="1"/>
    <col min="14584" max="14586" width="3.5703125" style="19" customWidth="1"/>
    <col min="14587" max="14587" width="3.140625" style="19" customWidth="1"/>
    <col min="14588" max="14591" width="3.28515625" style="19" customWidth="1"/>
    <col min="14592" max="14592" width="1" style="19" customWidth="1"/>
    <col min="14593" max="14594" width="0" style="19" hidden="1" customWidth="1"/>
    <col min="14595" max="14595" width="7.42578125" style="19" customWidth="1"/>
    <col min="14596" max="14596" width="6.140625" style="19" customWidth="1"/>
    <col min="14597" max="14597" width="0" style="19" hidden="1" customWidth="1"/>
    <col min="14598" max="14827" width="8.85546875" style="19"/>
    <col min="14828" max="14829" width="4.140625" style="19" customWidth="1"/>
    <col min="14830" max="14833" width="6.28515625" style="19" customWidth="1"/>
    <col min="14834" max="14834" width="1" style="19" customWidth="1"/>
    <col min="14835" max="14835" width="0" style="19" hidden="1" customWidth="1"/>
    <col min="14836" max="14837" width="4.140625" style="19" customWidth="1"/>
    <col min="14838" max="14838" width="5.28515625" style="19" customWidth="1"/>
    <col min="14839" max="14839" width="0" style="19" hidden="1" customWidth="1"/>
    <col min="14840" max="14842" width="3.5703125" style="19" customWidth="1"/>
    <col min="14843" max="14843" width="3.140625" style="19" customWidth="1"/>
    <col min="14844" max="14847" width="3.28515625" style="19" customWidth="1"/>
    <col min="14848" max="14848" width="1" style="19" customWidth="1"/>
    <col min="14849" max="14850" width="0" style="19" hidden="1" customWidth="1"/>
    <col min="14851" max="14851" width="7.42578125" style="19" customWidth="1"/>
    <col min="14852" max="14852" width="6.140625" style="19" customWidth="1"/>
    <col min="14853" max="14853" width="0" style="19" hidden="1" customWidth="1"/>
    <col min="14854" max="15083" width="8.85546875" style="19"/>
    <col min="15084" max="15085" width="4.140625" style="19" customWidth="1"/>
    <col min="15086" max="15089" width="6.28515625" style="19" customWidth="1"/>
    <col min="15090" max="15090" width="1" style="19" customWidth="1"/>
    <col min="15091" max="15091" width="0" style="19" hidden="1" customWidth="1"/>
    <col min="15092" max="15093" width="4.140625" style="19" customWidth="1"/>
    <col min="15094" max="15094" width="5.28515625" style="19" customWidth="1"/>
    <col min="15095" max="15095" width="0" style="19" hidden="1" customWidth="1"/>
    <col min="15096" max="15098" width="3.5703125" style="19" customWidth="1"/>
    <col min="15099" max="15099" width="3.140625" style="19" customWidth="1"/>
    <col min="15100" max="15103" width="3.28515625" style="19" customWidth="1"/>
    <col min="15104" max="15104" width="1" style="19" customWidth="1"/>
    <col min="15105" max="15106" width="0" style="19" hidden="1" customWidth="1"/>
    <col min="15107" max="15107" width="7.42578125" style="19" customWidth="1"/>
    <col min="15108" max="15108" width="6.140625" style="19" customWidth="1"/>
    <col min="15109" max="15109" width="0" style="19" hidden="1" customWidth="1"/>
    <col min="15110" max="15339" width="8.85546875" style="19"/>
    <col min="15340" max="15341" width="4.140625" style="19" customWidth="1"/>
    <col min="15342" max="15345" width="6.28515625" style="19" customWidth="1"/>
    <col min="15346" max="15346" width="1" style="19" customWidth="1"/>
    <col min="15347" max="15347" width="0" style="19" hidden="1" customWidth="1"/>
    <col min="15348" max="15349" width="4.140625" style="19" customWidth="1"/>
    <col min="15350" max="15350" width="5.28515625" style="19" customWidth="1"/>
    <col min="15351" max="15351" width="0" style="19" hidden="1" customWidth="1"/>
    <col min="15352" max="15354" width="3.5703125" style="19" customWidth="1"/>
    <col min="15355" max="15355" width="3.140625" style="19" customWidth="1"/>
    <col min="15356" max="15359" width="3.28515625" style="19" customWidth="1"/>
    <col min="15360" max="15360" width="1" style="19" customWidth="1"/>
    <col min="15361" max="15362" width="0" style="19" hidden="1" customWidth="1"/>
    <col min="15363" max="15363" width="7.42578125" style="19" customWidth="1"/>
    <col min="15364" max="15364" width="6.140625" style="19" customWidth="1"/>
    <col min="15365" max="15365" width="0" style="19" hidden="1" customWidth="1"/>
    <col min="15366" max="15595" width="8.85546875" style="19"/>
    <col min="15596" max="15597" width="4.140625" style="19" customWidth="1"/>
    <col min="15598" max="15601" width="6.28515625" style="19" customWidth="1"/>
    <col min="15602" max="15602" width="1" style="19" customWidth="1"/>
    <col min="15603" max="15603" width="0" style="19" hidden="1" customWidth="1"/>
    <col min="15604" max="15605" width="4.140625" style="19" customWidth="1"/>
    <col min="15606" max="15606" width="5.28515625" style="19" customWidth="1"/>
    <col min="15607" max="15607" width="0" style="19" hidden="1" customWidth="1"/>
    <col min="15608" max="15610" width="3.5703125" style="19" customWidth="1"/>
    <col min="15611" max="15611" width="3.140625" style="19" customWidth="1"/>
    <col min="15612" max="15615" width="3.28515625" style="19" customWidth="1"/>
    <col min="15616" max="15616" width="1" style="19" customWidth="1"/>
    <col min="15617" max="15618" width="0" style="19" hidden="1" customWidth="1"/>
    <col min="15619" max="15619" width="7.42578125" style="19" customWidth="1"/>
    <col min="15620" max="15620" width="6.140625" style="19" customWidth="1"/>
    <col min="15621" max="15621" width="0" style="19" hidden="1" customWidth="1"/>
    <col min="15622" max="15851" width="8.85546875" style="19"/>
    <col min="15852" max="15853" width="4.140625" style="19" customWidth="1"/>
    <col min="15854" max="15857" width="6.28515625" style="19" customWidth="1"/>
    <col min="15858" max="15858" width="1" style="19" customWidth="1"/>
    <col min="15859" max="15859" width="0" style="19" hidden="1" customWidth="1"/>
    <col min="15860" max="15861" width="4.140625" style="19" customWidth="1"/>
    <col min="15862" max="15862" width="5.28515625" style="19" customWidth="1"/>
    <col min="15863" max="15863" width="0" style="19" hidden="1" customWidth="1"/>
    <col min="15864" max="15866" width="3.5703125" style="19" customWidth="1"/>
    <col min="15867" max="15867" width="3.140625" style="19" customWidth="1"/>
    <col min="15868" max="15871" width="3.28515625" style="19" customWidth="1"/>
    <col min="15872" max="15872" width="1" style="19" customWidth="1"/>
    <col min="15873" max="15874" width="0" style="19" hidden="1" customWidth="1"/>
    <col min="15875" max="15875" width="7.42578125" style="19" customWidth="1"/>
    <col min="15876" max="15876" width="6.140625" style="19" customWidth="1"/>
    <col min="15877" max="15877" width="0" style="19" hidden="1" customWidth="1"/>
    <col min="15878" max="16107" width="8.85546875" style="19"/>
    <col min="16108" max="16109" width="4.140625" style="19" customWidth="1"/>
    <col min="16110" max="16113" width="6.28515625" style="19" customWidth="1"/>
    <col min="16114" max="16114" width="1" style="19" customWidth="1"/>
    <col min="16115" max="16115" width="0" style="19" hidden="1" customWidth="1"/>
    <col min="16116" max="16117" width="4.140625" style="19" customWidth="1"/>
    <col min="16118" max="16118" width="5.28515625" style="19" customWidth="1"/>
    <col min="16119" max="16119" width="0" style="19" hidden="1" customWidth="1"/>
    <col min="16120" max="16122" width="3.5703125" style="19" customWidth="1"/>
    <col min="16123" max="16123" width="3.140625" style="19" customWidth="1"/>
    <col min="16124" max="16127" width="3.28515625" style="19" customWidth="1"/>
    <col min="16128" max="16128" width="1" style="19" customWidth="1"/>
    <col min="16129" max="16130" width="0" style="19" hidden="1" customWidth="1"/>
    <col min="16131" max="16131" width="7.42578125" style="19" customWidth="1"/>
    <col min="16132" max="16132" width="6.140625" style="19" customWidth="1"/>
    <col min="16133" max="16133" width="0" style="19" hidden="1" customWidth="1"/>
    <col min="16134" max="16384" width="8.85546875" style="19"/>
  </cols>
  <sheetData>
    <row r="1" spans="1:6" ht="12.75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</row>
    <row r="2" spans="1:6" ht="14.25">
      <c r="A2" s="43" t="s">
        <v>133</v>
      </c>
      <c r="B2" s="1102">
        <f>Деклар!D5</f>
        <v>70569305567</v>
      </c>
      <c r="C2" s="1104"/>
      <c r="D2" s="49"/>
      <c r="E2" s="49"/>
      <c r="F2" s="44"/>
    </row>
    <row r="3" spans="1:6" ht="14.25">
      <c r="A3" s="43" t="s">
        <v>143</v>
      </c>
      <c r="B3" s="550"/>
      <c r="C3" s="549">
        <f>Деклар!G7</f>
        <v>2023</v>
      </c>
      <c r="D3" s="44"/>
      <c r="E3" s="44"/>
      <c r="F3" s="37"/>
    </row>
    <row r="4" spans="1:6" ht="14.25">
      <c r="A4" s="43"/>
      <c r="B4" s="44"/>
      <c r="C4" s="44"/>
      <c r="D4" s="44"/>
      <c r="E4" s="44"/>
      <c r="F4" s="37"/>
    </row>
    <row r="5" spans="1:6">
      <c r="A5" s="1125" t="s">
        <v>97</v>
      </c>
      <c r="B5" s="1125"/>
      <c r="C5" s="1125"/>
      <c r="D5" s="1125"/>
      <c r="E5" s="1125"/>
      <c r="F5" s="1125"/>
    </row>
    <row r="6" spans="1:6" ht="12.75">
      <c r="A6" s="1126" t="s">
        <v>993</v>
      </c>
      <c r="B6" s="1126"/>
      <c r="C6" s="1126"/>
      <c r="D6" s="1126"/>
      <c r="E6" s="1126"/>
      <c r="F6" s="1126"/>
    </row>
    <row r="7" spans="1:6" ht="13.5" thickBot="1">
      <c r="A7" s="1145"/>
      <c r="B7" s="1145"/>
      <c r="C7" s="1145"/>
      <c r="D7" s="1145"/>
      <c r="E7" s="1145"/>
      <c r="F7" s="1145"/>
    </row>
    <row r="8" spans="1:6" ht="36.75" thickBot="1">
      <c r="A8" s="93" t="s">
        <v>105</v>
      </c>
      <c r="B8" s="119" t="s">
        <v>594</v>
      </c>
      <c r="C8" s="119" t="s">
        <v>595</v>
      </c>
      <c r="D8" s="119" t="s">
        <v>596</v>
      </c>
      <c r="E8" s="94" t="s">
        <v>597</v>
      </c>
      <c r="F8" s="94" t="s">
        <v>598</v>
      </c>
    </row>
    <row r="9" spans="1:6" ht="13.5" thickBot="1">
      <c r="A9" s="93"/>
      <c r="B9" s="538" t="s">
        <v>932</v>
      </c>
      <c r="C9" s="539" t="s">
        <v>645</v>
      </c>
      <c r="D9" s="539" t="s">
        <v>634</v>
      </c>
      <c r="E9" s="539" t="s">
        <v>636</v>
      </c>
      <c r="F9" s="540" t="s">
        <v>635</v>
      </c>
    </row>
    <row r="10" spans="1:6" ht="13.15" customHeight="1">
      <c r="A10" s="53">
        <v>1</v>
      </c>
      <c r="B10" s="53"/>
      <c r="C10" s="53"/>
      <c r="D10" s="53"/>
      <c r="E10" s="496"/>
      <c r="F10" s="60"/>
    </row>
    <row r="11" spans="1:6" s="20" customFormat="1" ht="13.15" customHeight="1">
      <c r="A11" s="67">
        <v>2</v>
      </c>
      <c r="B11" s="67"/>
      <c r="C11" s="67"/>
      <c r="D11" s="67"/>
      <c r="E11" s="76"/>
      <c r="F11" s="82"/>
    </row>
    <row r="12" spans="1:6" ht="13.15" customHeight="1">
      <c r="A12" s="67">
        <v>3</v>
      </c>
      <c r="B12" s="67"/>
      <c r="C12" s="67"/>
      <c r="D12" s="67"/>
      <c r="E12" s="76"/>
      <c r="F12" s="103"/>
    </row>
    <row r="13" spans="1:6" ht="13.9" customHeight="1" thickBot="1">
      <c r="A13" s="67">
        <v>5</v>
      </c>
      <c r="B13" s="67"/>
      <c r="C13" s="67"/>
      <c r="D13" s="67"/>
      <c r="E13" s="76"/>
      <c r="F13" s="103"/>
    </row>
    <row r="14" spans="1:6" ht="26.25" customHeight="1" thickBot="1">
      <c r="A14" s="54"/>
      <c r="B14" s="1164" t="s">
        <v>994</v>
      </c>
      <c r="C14" s="1165"/>
      <c r="D14" s="1165"/>
      <c r="E14" s="1425"/>
      <c r="F14" s="763">
        <f>SUM(F10:F13)</f>
        <v>0</v>
      </c>
    </row>
    <row r="15" spans="1:6" ht="24">
      <c r="F15" s="642" t="s">
        <v>732</v>
      </c>
    </row>
    <row r="16" spans="1:6" ht="24" customHeight="1">
      <c r="C16" s="64" t="s">
        <v>102</v>
      </c>
      <c r="D16" s="25"/>
      <c r="E16" s="25"/>
      <c r="F16" s="21"/>
    </row>
    <row r="17" spans="3:6" ht="12.75">
      <c r="C17" s="19"/>
      <c r="D17" s="509" t="s">
        <v>103</v>
      </c>
      <c r="E17" s="510" t="s">
        <v>156</v>
      </c>
      <c r="F17" s="508"/>
    </row>
    <row r="18" spans="3:6" ht="12.75"/>
    <row r="19" spans="3:6" ht="12.75"/>
    <row r="20" spans="3:6" ht="12.75"/>
    <row r="21" spans="3:6" ht="12.75"/>
    <row r="22" spans="3:6" ht="12.75"/>
    <row r="23" spans="3:6" ht="12.75"/>
    <row r="24" spans="3:6" ht="12.75"/>
    <row r="25" spans="3:6" ht="12.75"/>
    <row r="26" spans="3:6" ht="12.75"/>
    <row r="27" spans="3:6" ht="12.75"/>
    <row r="28" spans="3:6" ht="12.75"/>
    <row r="29" spans="3:6" ht="12.75"/>
    <row r="30" spans="3:6" ht="12.75"/>
    <row r="31" spans="3:6" ht="12.75"/>
    <row r="32" spans="3:6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mergeCells count="6">
    <mergeCell ref="B14:E14"/>
    <mergeCell ref="D1:F1"/>
    <mergeCell ref="B2:C2"/>
    <mergeCell ref="A5:F5"/>
    <mergeCell ref="A6:F6"/>
    <mergeCell ref="A7:F7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Q8" sqref="Q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5" width="14.5703125" style="21" customWidth="1"/>
    <col min="6" max="7" width="14.7109375" style="21" customWidth="1"/>
    <col min="8" max="8" width="13.85546875" style="21" customWidth="1"/>
    <col min="9" max="9" width="12.7109375" style="19" customWidth="1"/>
    <col min="10" max="11" width="4.140625" style="19" customWidth="1"/>
    <col min="12" max="12" width="5" style="19" customWidth="1"/>
    <col min="13" max="15" width="4.140625" style="19" customWidth="1"/>
    <col min="16" max="16" width="4.5703125" style="19" customWidth="1"/>
    <col min="17" max="23" width="3.28515625" style="19" customWidth="1"/>
    <col min="24" max="24" width="15" style="19" customWidth="1"/>
    <col min="25" max="25" width="15.28515625" style="19" customWidth="1"/>
    <col min="26" max="26" width="14.42578125" style="19" customWidth="1"/>
    <col min="27" max="256" width="9.140625" style="19"/>
    <col min="257" max="267" width="4.140625" style="19" customWidth="1"/>
    <col min="268" max="268" width="5" style="19" customWidth="1"/>
    <col min="269" max="271" width="4.140625" style="19" customWidth="1"/>
    <col min="272" max="272" width="4.5703125" style="19" customWidth="1"/>
    <col min="273" max="279" width="3.28515625" style="19" customWidth="1"/>
    <col min="280" max="280" width="15" style="19" customWidth="1"/>
    <col min="281" max="281" width="15.28515625" style="19" customWidth="1"/>
    <col min="282" max="282" width="14.42578125" style="19" customWidth="1"/>
    <col min="283" max="512" width="9.140625" style="19"/>
    <col min="513" max="523" width="4.140625" style="19" customWidth="1"/>
    <col min="524" max="524" width="5" style="19" customWidth="1"/>
    <col min="525" max="527" width="4.140625" style="19" customWidth="1"/>
    <col min="528" max="528" width="4.5703125" style="19" customWidth="1"/>
    <col min="529" max="535" width="3.28515625" style="19" customWidth="1"/>
    <col min="536" max="536" width="15" style="19" customWidth="1"/>
    <col min="537" max="537" width="15.28515625" style="19" customWidth="1"/>
    <col min="538" max="538" width="14.42578125" style="19" customWidth="1"/>
    <col min="539" max="768" width="9.140625" style="19"/>
    <col min="769" max="779" width="4.140625" style="19" customWidth="1"/>
    <col min="780" max="780" width="5" style="19" customWidth="1"/>
    <col min="781" max="783" width="4.140625" style="19" customWidth="1"/>
    <col min="784" max="784" width="4.5703125" style="19" customWidth="1"/>
    <col min="785" max="791" width="3.28515625" style="19" customWidth="1"/>
    <col min="792" max="792" width="15" style="19" customWidth="1"/>
    <col min="793" max="793" width="15.28515625" style="19" customWidth="1"/>
    <col min="794" max="794" width="14.42578125" style="19" customWidth="1"/>
    <col min="795" max="1024" width="9.140625" style="19"/>
    <col min="1025" max="1035" width="4.140625" style="19" customWidth="1"/>
    <col min="1036" max="1036" width="5" style="19" customWidth="1"/>
    <col min="1037" max="1039" width="4.140625" style="19" customWidth="1"/>
    <col min="1040" max="1040" width="4.5703125" style="19" customWidth="1"/>
    <col min="1041" max="1047" width="3.28515625" style="19" customWidth="1"/>
    <col min="1048" max="1048" width="15" style="19" customWidth="1"/>
    <col min="1049" max="1049" width="15.28515625" style="19" customWidth="1"/>
    <col min="1050" max="1050" width="14.42578125" style="19" customWidth="1"/>
    <col min="1051" max="1280" width="9.140625" style="19"/>
    <col min="1281" max="1291" width="4.140625" style="19" customWidth="1"/>
    <col min="1292" max="1292" width="5" style="19" customWidth="1"/>
    <col min="1293" max="1295" width="4.140625" style="19" customWidth="1"/>
    <col min="1296" max="1296" width="4.5703125" style="19" customWidth="1"/>
    <col min="1297" max="1303" width="3.28515625" style="19" customWidth="1"/>
    <col min="1304" max="1304" width="15" style="19" customWidth="1"/>
    <col min="1305" max="1305" width="15.28515625" style="19" customWidth="1"/>
    <col min="1306" max="1306" width="14.42578125" style="19" customWidth="1"/>
    <col min="1307" max="1536" width="9.140625" style="19"/>
    <col min="1537" max="1547" width="4.140625" style="19" customWidth="1"/>
    <col min="1548" max="1548" width="5" style="19" customWidth="1"/>
    <col min="1549" max="1551" width="4.140625" style="19" customWidth="1"/>
    <col min="1552" max="1552" width="4.5703125" style="19" customWidth="1"/>
    <col min="1553" max="1559" width="3.28515625" style="19" customWidth="1"/>
    <col min="1560" max="1560" width="15" style="19" customWidth="1"/>
    <col min="1561" max="1561" width="15.28515625" style="19" customWidth="1"/>
    <col min="1562" max="1562" width="14.42578125" style="19" customWidth="1"/>
    <col min="1563" max="1792" width="9.140625" style="19"/>
    <col min="1793" max="1803" width="4.140625" style="19" customWidth="1"/>
    <col min="1804" max="1804" width="5" style="19" customWidth="1"/>
    <col min="1805" max="1807" width="4.140625" style="19" customWidth="1"/>
    <col min="1808" max="1808" width="4.5703125" style="19" customWidth="1"/>
    <col min="1809" max="1815" width="3.28515625" style="19" customWidth="1"/>
    <col min="1816" max="1816" width="15" style="19" customWidth="1"/>
    <col min="1817" max="1817" width="15.28515625" style="19" customWidth="1"/>
    <col min="1818" max="1818" width="14.42578125" style="19" customWidth="1"/>
    <col min="1819" max="2048" width="9.140625" style="19"/>
    <col min="2049" max="2059" width="4.140625" style="19" customWidth="1"/>
    <col min="2060" max="2060" width="5" style="19" customWidth="1"/>
    <col min="2061" max="2063" width="4.140625" style="19" customWidth="1"/>
    <col min="2064" max="2064" width="4.5703125" style="19" customWidth="1"/>
    <col min="2065" max="2071" width="3.28515625" style="19" customWidth="1"/>
    <col min="2072" max="2072" width="15" style="19" customWidth="1"/>
    <col min="2073" max="2073" width="15.28515625" style="19" customWidth="1"/>
    <col min="2074" max="2074" width="14.42578125" style="19" customWidth="1"/>
    <col min="2075" max="2304" width="9.140625" style="19"/>
    <col min="2305" max="2315" width="4.140625" style="19" customWidth="1"/>
    <col min="2316" max="2316" width="5" style="19" customWidth="1"/>
    <col min="2317" max="2319" width="4.140625" style="19" customWidth="1"/>
    <col min="2320" max="2320" width="4.5703125" style="19" customWidth="1"/>
    <col min="2321" max="2327" width="3.28515625" style="19" customWidth="1"/>
    <col min="2328" max="2328" width="15" style="19" customWidth="1"/>
    <col min="2329" max="2329" width="15.28515625" style="19" customWidth="1"/>
    <col min="2330" max="2330" width="14.42578125" style="19" customWidth="1"/>
    <col min="2331" max="2560" width="9.140625" style="19"/>
    <col min="2561" max="2571" width="4.140625" style="19" customWidth="1"/>
    <col min="2572" max="2572" width="5" style="19" customWidth="1"/>
    <col min="2573" max="2575" width="4.140625" style="19" customWidth="1"/>
    <col min="2576" max="2576" width="4.5703125" style="19" customWidth="1"/>
    <col min="2577" max="2583" width="3.28515625" style="19" customWidth="1"/>
    <col min="2584" max="2584" width="15" style="19" customWidth="1"/>
    <col min="2585" max="2585" width="15.28515625" style="19" customWidth="1"/>
    <col min="2586" max="2586" width="14.42578125" style="19" customWidth="1"/>
    <col min="2587" max="2816" width="9.140625" style="19"/>
    <col min="2817" max="2827" width="4.140625" style="19" customWidth="1"/>
    <col min="2828" max="2828" width="5" style="19" customWidth="1"/>
    <col min="2829" max="2831" width="4.140625" style="19" customWidth="1"/>
    <col min="2832" max="2832" width="4.5703125" style="19" customWidth="1"/>
    <col min="2833" max="2839" width="3.28515625" style="19" customWidth="1"/>
    <col min="2840" max="2840" width="15" style="19" customWidth="1"/>
    <col min="2841" max="2841" width="15.28515625" style="19" customWidth="1"/>
    <col min="2842" max="2842" width="14.42578125" style="19" customWidth="1"/>
    <col min="2843" max="3072" width="9.140625" style="19"/>
    <col min="3073" max="3083" width="4.140625" style="19" customWidth="1"/>
    <col min="3084" max="3084" width="5" style="19" customWidth="1"/>
    <col min="3085" max="3087" width="4.140625" style="19" customWidth="1"/>
    <col min="3088" max="3088" width="4.5703125" style="19" customWidth="1"/>
    <col min="3089" max="3095" width="3.28515625" style="19" customWidth="1"/>
    <col min="3096" max="3096" width="15" style="19" customWidth="1"/>
    <col min="3097" max="3097" width="15.28515625" style="19" customWidth="1"/>
    <col min="3098" max="3098" width="14.42578125" style="19" customWidth="1"/>
    <col min="3099" max="3328" width="9.140625" style="19"/>
    <col min="3329" max="3339" width="4.140625" style="19" customWidth="1"/>
    <col min="3340" max="3340" width="5" style="19" customWidth="1"/>
    <col min="3341" max="3343" width="4.140625" style="19" customWidth="1"/>
    <col min="3344" max="3344" width="4.5703125" style="19" customWidth="1"/>
    <col min="3345" max="3351" width="3.28515625" style="19" customWidth="1"/>
    <col min="3352" max="3352" width="15" style="19" customWidth="1"/>
    <col min="3353" max="3353" width="15.28515625" style="19" customWidth="1"/>
    <col min="3354" max="3354" width="14.42578125" style="19" customWidth="1"/>
    <col min="3355" max="3584" width="9.140625" style="19"/>
    <col min="3585" max="3595" width="4.140625" style="19" customWidth="1"/>
    <col min="3596" max="3596" width="5" style="19" customWidth="1"/>
    <col min="3597" max="3599" width="4.140625" style="19" customWidth="1"/>
    <col min="3600" max="3600" width="4.5703125" style="19" customWidth="1"/>
    <col min="3601" max="3607" width="3.28515625" style="19" customWidth="1"/>
    <col min="3608" max="3608" width="15" style="19" customWidth="1"/>
    <col min="3609" max="3609" width="15.28515625" style="19" customWidth="1"/>
    <col min="3610" max="3610" width="14.42578125" style="19" customWidth="1"/>
    <col min="3611" max="3840" width="9.140625" style="19"/>
    <col min="3841" max="3851" width="4.140625" style="19" customWidth="1"/>
    <col min="3852" max="3852" width="5" style="19" customWidth="1"/>
    <col min="3853" max="3855" width="4.140625" style="19" customWidth="1"/>
    <col min="3856" max="3856" width="4.5703125" style="19" customWidth="1"/>
    <col min="3857" max="3863" width="3.28515625" style="19" customWidth="1"/>
    <col min="3864" max="3864" width="15" style="19" customWidth="1"/>
    <col min="3865" max="3865" width="15.28515625" style="19" customWidth="1"/>
    <col min="3866" max="3866" width="14.42578125" style="19" customWidth="1"/>
    <col min="3867" max="4096" width="9.140625" style="19"/>
    <col min="4097" max="4107" width="4.140625" style="19" customWidth="1"/>
    <col min="4108" max="4108" width="5" style="19" customWidth="1"/>
    <col min="4109" max="4111" width="4.140625" style="19" customWidth="1"/>
    <col min="4112" max="4112" width="4.5703125" style="19" customWidth="1"/>
    <col min="4113" max="4119" width="3.28515625" style="19" customWidth="1"/>
    <col min="4120" max="4120" width="15" style="19" customWidth="1"/>
    <col min="4121" max="4121" width="15.28515625" style="19" customWidth="1"/>
    <col min="4122" max="4122" width="14.42578125" style="19" customWidth="1"/>
    <col min="4123" max="4352" width="9.140625" style="19"/>
    <col min="4353" max="4363" width="4.140625" style="19" customWidth="1"/>
    <col min="4364" max="4364" width="5" style="19" customWidth="1"/>
    <col min="4365" max="4367" width="4.140625" style="19" customWidth="1"/>
    <col min="4368" max="4368" width="4.5703125" style="19" customWidth="1"/>
    <col min="4369" max="4375" width="3.28515625" style="19" customWidth="1"/>
    <col min="4376" max="4376" width="15" style="19" customWidth="1"/>
    <col min="4377" max="4377" width="15.28515625" style="19" customWidth="1"/>
    <col min="4378" max="4378" width="14.42578125" style="19" customWidth="1"/>
    <col min="4379" max="4608" width="9.140625" style="19"/>
    <col min="4609" max="4619" width="4.140625" style="19" customWidth="1"/>
    <col min="4620" max="4620" width="5" style="19" customWidth="1"/>
    <col min="4621" max="4623" width="4.140625" style="19" customWidth="1"/>
    <col min="4624" max="4624" width="4.5703125" style="19" customWidth="1"/>
    <col min="4625" max="4631" width="3.28515625" style="19" customWidth="1"/>
    <col min="4632" max="4632" width="15" style="19" customWidth="1"/>
    <col min="4633" max="4633" width="15.28515625" style="19" customWidth="1"/>
    <col min="4634" max="4634" width="14.42578125" style="19" customWidth="1"/>
    <col min="4635" max="4864" width="9.140625" style="19"/>
    <col min="4865" max="4875" width="4.140625" style="19" customWidth="1"/>
    <col min="4876" max="4876" width="5" style="19" customWidth="1"/>
    <col min="4877" max="4879" width="4.140625" style="19" customWidth="1"/>
    <col min="4880" max="4880" width="4.5703125" style="19" customWidth="1"/>
    <col min="4881" max="4887" width="3.28515625" style="19" customWidth="1"/>
    <col min="4888" max="4888" width="15" style="19" customWidth="1"/>
    <col min="4889" max="4889" width="15.28515625" style="19" customWidth="1"/>
    <col min="4890" max="4890" width="14.42578125" style="19" customWidth="1"/>
    <col min="4891" max="5120" width="9.140625" style="19"/>
    <col min="5121" max="5131" width="4.140625" style="19" customWidth="1"/>
    <col min="5132" max="5132" width="5" style="19" customWidth="1"/>
    <col min="5133" max="5135" width="4.140625" style="19" customWidth="1"/>
    <col min="5136" max="5136" width="4.5703125" style="19" customWidth="1"/>
    <col min="5137" max="5143" width="3.28515625" style="19" customWidth="1"/>
    <col min="5144" max="5144" width="15" style="19" customWidth="1"/>
    <col min="5145" max="5145" width="15.28515625" style="19" customWidth="1"/>
    <col min="5146" max="5146" width="14.42578125" style="19" customWidth="1"/>
    <col min="5147" max="5376" width="9.140625" style="19"/>
    <col min="5377" max="5387" width="4.140625" style="19" customWidth="1"/>
    <col min="5388" max="5388" width="5" style="19" customWidth="1"/>
    <col min="5389" max="5391" width="4.140625" style="19" customWidth="1"/>
    <col min="5392" max="5392" width="4.5703125" style="19" customWidth="1"/>
    <col min="5393" max="5399" width="3.28515625" style="19" customWidth="1"/>
    <col min="5400" max="5400" width="15" style="19" customWidth="1"/>
    <col min="5401" max="5401" width="15.28515625" style="19" customWidth="1"/>
    <col min="5402" max="5402" width="14.42578125" style="19" customWidth="1"/>
    <col min="5403" max="5632" width="9.140625" style="19"/>
    <col min="5633" max="5643" width="4.140625" style="19" customWidth="1"/>
    <col min="5644" max="5644" width="5" style="19" customWidth="1"/>
    <col min="5645" max="5647" width="4.140625" style="19" customWidth="1"/>
    <col min="5648" max="5648" width="4.5703125" style="19" customWidth="1"/>
    <col min="5649" max="5655" width="3.28515625" style="19" customWidth="1"/>
    <col min="5656" max="5656" width="15" style="19" customWidth="1"/>
    <col min="5657" max="5657" width="15.28515625" style="19" customWidth="1"/>
    <col min="5658" max="5658" width="14.42578125" style="19" customWidth="1"/>
    <col min="5659" max="5888" width="9.140625" style="19"/>
    <col min="5889" max="5899" width="4.140625" style="19" customWidth="1"/>
    <col min="5900" max="5900" width="5" style="19" customWidth="1"/>
    <col min="5901" max="5903" width="4.140625" style="19" customWidth="1"/>
    <col min="5904" max="5904" width="4.5703125" style="19" customWidth="1"/>
    <col min="5905" max="5911" width="3.28515625" style="19" customWidth="1"/>
    <col min="5912" max="5912" width="15" style="19" customWidth="1"/>
    <col min="5913" max="5913" width="15.28515625" style="19" customWidth="1"/>
    <col min="5914" max="5914" width="14.42578125" style="19" customWidth="1"/>
    <col min="5915" max="6144" width="9.140625" style="19"/>
    <col min="6145" max="6155" width="4.140625" style="19" customWidth="1"/>
    <col min="6156" max="6156" width="5" style="19" customWidth="1"/>
    <col min="6157" max="6159" width="4.140625" style="19" customWidth="1"/>
    <col min="6160" max="6160" width="4.5703125" style="19" customWidth="1"/>
    <col min="6161" max="6167" width="3.28515625" style="19" customWidth="1"/>
    <col min="6168" max="6168" width="15" style="19" customWidth="1"/>
    <col min="6169" max="6169" width="15.28515625" style="19" customWidth="1"/>
    <col min="6170" max="6170" width="14.42578125" style="19" customWidth="1"/>
    <col min="6171" max="6400" width="9.140625" style="19"/>
    <col min="6401" max="6411" width="4.140625" style="19" customWidth="1"/>
    <col min="6412" max="6412" width="5" style="19" customWidth="1"/>
    <col min="6413" max="6415" width="4.140625" style="19" customWidth="1"/>
    <col min="6416" max="6416" width="4.5703125" style="19" customWidth="1"/>
    <col min="6417" max="6423" width="3.28515625" style="19" customWidth="1"/>
    <col min="6424" max="6424" width="15" style="19" customWidth="1"/>
    <col min="6425" max="6425" width="15.28515625" style="19" customWidth="1"/>
    <col min="6426" max="6426" width="14.42578125" style="19" customWidth="1"/>
    <col min="6427" max="6656" width="9.140625" style="19"/>
    <col min="6657" max="6667" width="4.140625" style="19" customWidth="1"/>
    <col min="6668" max="6668" width="5" style="19" customWidth="1"/>
    <col min="6669" max="6671" width="4.140625" style="19" customWidth="1"/>
    <col min="6672" max="6672" width="4.5703125" style="19" customWidth="1"/>
    <col min="6673" max="6679" width="3.28515625" style="19" customWidth="1"/>
    <col min="6680" max="6680" width="15" style="19" customWidth="1"/>
    <col min="6681" max="6681" width="15.28515625" style="19" customWidth="1"/>
    <col min="6682" max="6682" width="14.42578125" style="19" customWidth="1"/>
    <col min="6683" max="6912" width="9.140625" style="19"/>
    <col min="6913" max="6923" width="4.140625" style="19" customWidth="1"/>
    <col min="6924" max="6924" width="5" style="19" customWidth="1"/>
    <col min="6925" max="6927" width="4.140625" style="19" customWidth="1"/>
    <col min="6928" max="6928" width="4.5703125" style="19" customWidth="1"/>
    <col min="6929" max="6935" width="3.28515625" style="19" customWidth="1"/>
    <col min="6936" max="6936" width="15" style="19" customWidth="1"/>
    <col min="6937" max="6937" width="15.28515625" style="19" customWidth="1"/>
    <col min="6938" max="6938" width="14.42578125" style="19" customWidth="1"/>
    <col min="6939" max="7168" width="9.140625" style="19"/>
    <col min="7169" max="7179" width="4.140625" style="19" customWidth="1"/>
    <col min="7180" max="7180" width="5" style="19" customWidth="1"/>
    <col min="7181" max="7183" width="4.140625" style="19" customWidth="1"/>
    <col min="7184" max="7184" width="4.5703125" style="19" customWidth="1"/>
    <col min="7185" max="7191" width="3.28515625" style="19" customWidth="1"/>
    <col min="7192" max="7192" width="15" style="19" customWidth="1"/>
    <col min="7193" max="7193" width="15.28515625" style="19" customWidth="1"/>
    <col min="7194" max="7194" width="14.42578125" style="19" customWidth="1"/>
    <col min="7195" max="7424" width="9.140625" style="19"/>
    <col min="7425" max="7435" width="4.140625" style="19" customWidth="1"/>
    <col min="7436" max="7436" width="5" style="19" customWidth="1"/>
    <col min="7437" max="7439" width="4.140625" style="19" customWidth="1"/>
    <col min="7440" max="7440" width="4.5703125" style="19" customWidth="1"/>
    <col min="7441" max="7447" width="3.28515625" style="19" customWidth="1"/>
    <col min="7448" max="7448" width="15" style="19" customWidth="1"/>
    <col min="7449" max="7449" width="15.28515625" style="19" customWidth="1"/>
    <col min="7450" max="7450" width="14.42578125" style="19" customWidth="1"/>
    <col min="7451" max="7680" width="9.140625" style="19"/>
    <col min="7681" max="7691" width="4.140625" style="19" customWidth="1"/>
    <col min="7692" max="7692" width="5" style="19" customWidth="1"/>
    <col min="7693" max="7695" width="4.140625" style="19" customWidth="1"/>
    <col min="7696" max="7696" width="4.5703125" style="19" customWidth="1"/>
    <col min="7697" max="7703" width="3.28515625" style="19" customWidth="1"/>
    <col min="7704" max="7704" width="15" style="19" customWidth="1"/>
    <col min="7705" max="7705" width="15.28515625" style="19" customWidth="1"/>
    <col min="7706" max="7706" width="14.42578125" style="19" customWidth="1"/>
    <col min="7707" max="7936" width="9.140625" style="19"/>
    <col min="7937" max="7947" width="4.140625" style="19" customWidth="1"/>
    <col min="7948" max="7948" width="5" style="19" customWidth="1"/>
    <col min="7949" max="7951" width="4.140625" style="19" customWidth="1"/>
    <col min="7952" max="7952" width="4.5703125" style="19" customWidth="1"/>
    <col min="7953" max="7959" width="3.28515625" style="19" customWidth="1"/>
    <col min="7960" max="7960" width="15" style="19" customWidth="1"/>
    <col min="7961" max="7961" width="15.28515625" style="19" customWidth="1"/>
    <col min="7962" max="7962" width="14.42578125" style="19" customWidth="1"/>
    <col min="7963" max="8192" width="9.140625" style="19"/>
    <col min="8193" max="8203" width="4.140625" style="19" customWidth="1"/>
    <col min="8204" max="8204" width="5" style="19" customWidth="1"/>
    <col min="8205" max="8207" width="4.140625" style="19" customWidth="1"/>
    <col min="8208" max="8208" width="4.5703125" style="19" customWidth="1"/>
    <col min="8209" max="8215" width="3.28515625" style="19" customWidth="1"/>
    <col min="8216" max="8216" width="15" style="19" customWidth="1"/>
    <col min="8217" max="8217" width="15.28515625" style="19" customWidth="1"/>
    <col min="8218" max="8218" width="14.42578125" style="19" customWidth="1"/>
    <col min="8219" max="8448" width="9.140625" style="19"/>
    <col min="8449" max="8459" width="4.140625" style="19" customWidth="1"/>
    <col min="8460" max="8460" width="5" style="19" customWidth="1"/>
    <col min="8461" max="8463" width="4.140625" style="19" customWidth="1"/>
    <col min="8464" max="8464" width="4.5703125" style="19" customWidth="1"/>
    <col min="8465" max="8471" width="3.28515625" style="19" customWidth="1"/>
    <col min="8472" max="8472" width="15" style="19" customWidth="1"/>
    <col min="8473" max="8473" width="15.28515625" style="19" customWidth="1"/>
    <col min="8474" max="8474" width="14.42578125" style="19" customWidth="1"/>
    <col min="8475" max="8704" width="9.140625" style="19"/>
    <col min="8705" max="8715" width="4.140625" style="19" customWidth="1"/>
    <col min="8716" max="8716" width="5" style="19" customWidth="1"/>
    <col min="8717" max="8719" width="4.140625" style="19" customWidth="1"/>
    <col min="8720" max="8720" width="4.5703125" style="19" customWidth="1"/>
    <col min="8721" max="8727" width="3.28515625" style="19" customWidth="1"/>
    <col min="8728" max="8728" width="15" style="19" customWidth="1"/>
    <col min="8729" max="8729" width="15.28515625" style="19" customWidth="1"/>
    <col min="8730" max="8730" width="14.42578125" style="19" customWidth="1"/>
    <col min="8731" max="8960" width="9.140625" style="19"/>
    <col min="8961" max="8971" width="4.140625" style="19" customWidth="1"/>
    <col min="8972" max="8972" width="5" style="19" customWidth="1"/>
    <col min="8973" max="8975" width="4.140625" style="19" customWidth="1"/>
    <col min="8976" max="8976" width="4.5703125" style="19" customWidth="1"/>
    <col min="8977" max="8983" width="3.28515625" style="19" customWidth="1"/>
    <col min="8984" max="8984" width="15" style="19" customWidth="1"/>
    <col min="8985" max="8985" width="15.28515625" style="19" customWidth="1"/>
    <col min="8986" max="8986" width="14.42578125" style="19" customWidth="1"/>
    <col min="8987" max="9216" width="9.140625" style="19"/>
    <col min="9217" max="9227" width="4.140625" style="19" customWidth="1"/>
    <col min="9228" max="9228" width="5" style="19" customWidth="1"/>
    <col min="9229" max="9231" width="4.140625" style="19" customWidth="1"/>
    <col min="9232" max="9232" width="4.5703125" style="19" customWidth="1"/>
    <col min="9233" max="9239" width="3.28515625" style="19" customWidth="1"/>
    <col min="9240" max="9240" width="15" style="19" customWidth="1"/>
    <col min="9241" max="9241" width="15.28515625" style="19" customWidth="1"/>
    <col min="9242" max="9242" width="14.42578125" style="19" customWidth="1"/>
    <col min="9243" max="9472" width="9.140625" style="19"/>
    <col min="9473" max="9483" width="4.140625" style="19" customWidth="1"/>
    <col min="9484" max="9484" width="5" style="19" customWidth="1"/>
    <col min="9485" max="9487" width="4.140625" style="19" customWidth="1"/>
    <col min="9488" max="9488" width="4.5703125" style="19" customWidth="1"/>
    <col min="9489" max="9495" width="3.28515625" style="19" customWidth="1"/>
    <col min="9496" max="9496" width="15" style="19" customWidth="1"/>
    <col min="9497" max="9497" width="15.28515625" style="19" customWidth="1"/>
    <col min="9498" max="9498" width="14.42578125" style="19" customWidth="1"/>
    <col min="9499" max="9728" width="9.140625" style="19"/>
    <col min="9729" max="9739" width="4.140625" style="19" customWidth="1"/>
    <col min="9740" max="9740" width="5" style="19" customWidth="1"/>
    <col min="9741" max="9743" width="4.140625" style="19" customWidth="1"/>
    <col min="9744" max="9744" width="4.5703125" style="19" customWidth="1"/>
    <col min="9745" max="9751" width="3.28515625" style="19" customWidth="1"/>
    <col min="9752" max="9752" width="15" style="19" customWidth="1"/>
    <col min="9753" max="9753" width="15.28515625" style="19" customWidth="1"/>
    <col min="9754" max="9754" width="14.42578125" style="19" customWidth="1"/>
    <col min="9755" max="9984" width="9.140625" style="19"/>
    <col min="9985" max="9995" width="4.140625" style="19" customWidth="1"/>
    <col min="9996" max="9996" width="5" style="19" customWidth="1"/>
    <col min="9997" max="9999" width="4.140625" style="19" customWidth="1"/>
    <col min="10000" max="10000" width="4.5703125" style="19" customWidth="1"/>
    <col min="10001" max="10007" width="3.28515625" style="19" customWidth="1"/>
    <col min="10008" max="10008" width="15" style="19" customWidth="1"/>
    <col min="10009" max="10009" width="15.28515625" style="19" customWidth="1"/>
    <col min="10010" max="10010" width="14.42578125" style="19" customWidth="1"/>
    <col min="10011" max="10240" width="9.140625" style="19"/>
    <col min="10241" max="10251" width="4.140625" style="19" customWidth="1"/>
    <col min="10252" max="10252" width="5" style="19" customWidth="1"/>
    <col min="10253" max="10255" width="4.140625" style="19" customWidth="1"/>
    <col min="10256" max="10256" width="4.5703125" style="19" customWidth="1"/>
    <col min="10257" max="10263" width="3.28515625" style="19" customWidth="1"/>
    <col min="10264" max="10264" width="15" style="19" customWidth="1"/>
    <col min="10265" max="10265" width="15.28515625" style="19" customWidth="1"/>
    <col min="10266" max="10266" width="14.42578125" style="19" customWidth="1"/>
    <col min="10267" max="10496" width="9.140625" style="19"/>
    <col min="10497" max="10507" width="4.140625" style="19" customWidth="1"/>
    <col min="10508" max="10508" width="5" style="19" customWidth="1"/>
    <col min="10509" max="10511" width="4.140625" style="19" customWidth="1"/>
    <col min="10512" max="10512" width="4.5703125" style="19" customWidth="1"/>
    <col min="10513" max="10519" width="3.28515625" style="19" customWidth="1"/>
    <col min="10520" max="10520" width="15" style="19" customWidth="1"/>
    <col min="10521" max="10521" width="15.28515625" style="19" customWidth="1"/>
    <col min="10522" max="10522" width="14.42578125" style="19" customWidth="1"/>
    <col min="10523" max="10752" width="9.140625" style="19"/>
    <col min="10753" max="10763" width="4.140625" style="19" customWidth="1"/>
    <col min="10764" max="10764" width="5" style="19" customWidth="1"/>
    <col min="10765" max="10767" width="4.140625" style="19" customWidth="1"/>
    <col min="10768" max="10768" width="4.5703125" style="19" customWidth="1"/>
    <col min="10769" max="10775" width="3.28515625" style="19" customWidth="1"/>
    <col min="10776" max="10776" width="15" style="19" customWidth="1"/>
    <col min="10777" max="10777" width="15.28515625" style="19" customWidth="1"/>
    <col min="10778" max="10778" width="14.42578125" style="19" customWidth="1"/>
    <col min="10779" max="11008" width="9.140625" style="19"/>
    <col min="11009" max="11019" width="4.140625" style="19" customWidth="1"/>
    <col min="11020" max="11020" width="5" style="19" customWidth="1"/>
    <col min="11021" max="11023" width="4.140625" style="19" customWidth="1"/>
    <col min="11024" max="11024" width="4.5703125" style="19" customWidth="1"/>
    <col min="11025" max="11031" width="3.28515625" style="19" customWidth="1"/>
    <col min="11032" max="11032" width="15" style="19" customWidth="1"/>
    <col min="11033" max="11033" width="15.28515625" style="19" customWidth="1"/>
    <col min="11034" max="11034" width="14.42578125" style="19" customWidth="1"/>
    <col min="11035" max="11264" width="9.140625" style="19"/>
    <col min="11265" max="11275" width="4.140625" style="19" customWidth="1"/>
    <col min="11276" max="11276" width="5" style="19" customWidth="1"/>
    <col min="11277" max="11279" width="4.140625" style="19" customWidth="1"/>
    <col min="11280" max="11280" width="4.5703125" style="19" customWidth="1"/>
    <col min="11281" max="11287" width="3.28515625" style="19" customWidth="1"/>
    <col min="11288" max="11288" width="15" style="19" customWidth="1"/>
    <col min="11289" max="11289" width="15.28515625" style="19" customWidth="1"/>
    <col min="11290" max="11290" width="14.42578125" style="19" customWidth="1"/>
    <col min="11291" max="11520" width="9.140625" style="19"/>
    <col min="11521" max="11531" width="4.140625" style="19" customWidth="1"/>
    <col min="11532" max="11532" width="5" style="19" customWidth="1"/>
    <col min="11533" max="11535" width="4.140625" style="19" customWidth="1"/>
    <col min="11536" max="11536" width="4.5703125" style="19" customWidth="1"/>
    <col min="11537" max="11543" width="3.28515625" style="19" customWidth="1"/>
    <col min="11544" max="11544" width="15" style="19" customWidth="1"/>
    <col min="11545" max="11545" width="15.28515625" style="19" customWidth="1"/>
    <col min="11546" max="11546" width="14.42578125" style="19" customWidth="1"/>
    <col min="11547" max="11776" width="9.140625" style="19"/>
    <col min="11777" max="11787" width="4.140625" style="19" customWidth="1"/>
    <col min="11788" max="11788" width="5" style="19" customWidth="1"/>
    <col min="11789" max="11791" width="4.140625" style="19" customWidth="1"/>
    <col min="11792" max="11792" width="4.5703125" style="19" customWidth="1"/>
    <col min="11793" max="11799" width="3.28515625" style="19" customWidth="1"/>
    <col min="11800" max="11800" width="15" style="19" customWidth="1"/>
    <col min="11801" max="11801" width="15.28515625" style="19" customWidth="1"/>
    <col min="11802" max="11802" width="14.42578125" style="19" customWidth="1"/>
    <col min="11803" max="12032" width="9.140625" style="19"/>
    <col min="12033" max="12043" width="4.140625" style="19" customWidth="1"/>
    <col min="12044" max="12044" width="5" style="19" customWidth="1"/>
    <col min="12045" max="12047" width="4.140625" style="19" customWidth="1"/>
    <col min="12048" max="12048" width="4.5703125" style="19" customWidth="1"/>
    <col min="12049" max="12055" width="3.28515625" style="19" customWidth="1"/>
    <col min="12056" max="12056" width="15" style="19" customWidth="1"/>
    <col min="12057" max="12057" width="15.28515625" style="19" customWidth="1"/>
    <col min="12058" max="12058" width="14.42578125" style="19" customWidth="1"/>
    <col min="12059" max="12288" width="9.140625" style="19"/>
    <col min="12289" max="12299" width="4.140625" style="19" customWidth="1"/>
    <col min="12300" max="12300" width="5" style="19" customWidth="1"/>
    <col min="12301" max="12303" width="4.140625" style="19" customWidth="1"/>
    <col min="12304" max="12304" width="4.5703125" style="19" customWidth="1"/>
    <col min="12305" max="12311" width="3.28515625" style="19" customWidth="1"/>
    <col min="12312" max="12312" width="15" style="19" customWidth="1"/>
    <col min="12313" max="12313" width="15.28515625" style="19" customWidth="1"/>
    <col min="12314" max="12314" width="14.42578125" style="19" customWidth="1"/>
    <col min="12315" max="12544" width="9.140625" style="19"/>
    <col min="12545" max="12555" width="4.140625" style="19" customWidth="1"/>
    <col min="12556" max="12556" width="5" style="19" customWidth="1"/>
    <col min="12557" max="12559" width="4.140625" style="19" customWidth="1"/>
    <col min="12560" max="12560" width="4.5703125" style="19" customWidth="1"/>
    <col min="12561" max="12567" width="3.28515625" style="19" customWidth="1"/>
    <col min="12568" max="12568" width="15" style="19" customWidth="1"/>
    <col min="12569" max="12569" width="15.28515625" style="19" customWidth="1"/>
    <col min="12570" max="12570" width="14.42578125" style="19" customWidth="1"/>
    <col min="12571" max="12800" width="9.140625" style="19"/>
    <col min="12801" max="12811" width="4.140625" style="19" customWidth="1"/>
    <col min="12812" max="12812" width="5" style="19" customWidth="1"/>
    <col min="12813" max="12815" width="4.140625" style="19" customWidth="1"/>
    <col min="12816" max="12816" width="4.5703125" style="19" customWidth="1"/>
    <col min="12817" max="12823" width="3.28515625" style="19" customWidth="1"/>
    <col min="12824" max="12824" width="15" style="19" customWidth="1"/>
    <col min="12825" max="12825" width="15.28515625" style="19" customWidth="1"/>
    <col min="12826" max="12826" width="14.42578125" style="19" customWidth="1"/>
    <col min="12827" max="13056" width="9.140625" style="19"/>
    <col min="13057" max="13067" width="4.140625" style="19" customWidth="1"/>
    <col min="13068" max="13068" width="5" style="19" customWidth="1"/>
    <col min="13069" max="13071" width="4.140625" style="19" customWidth="1"/>
    <col min="13072" max="13072" width="4.5703125" style="19" customWidth="1"/>
    <col min="13073" max="13079" width="3.28515625" style="19" customWidth="1"/>
    <col min="13080" max="13080" width="15" style="19" customWidth="1"/>
    <col min="13081" max="13081" width="15.28515625" style="19" customWidth="1"/>
    <col min="13082" max="13082" width="14.42578125" style="19" customWidth="1"/>
    <col min="13083" max="13312" width="9.140625" style="19"/>
    <col min="13313" max="13323" width="4.140625" style="19" customWidth="1"/>
    <col min="13324" max="13324" width="5" style="19" customWidth="1"/>
    <col min="13325" max="13327" width="4.140625" style="19" customWidth="1"/>
    <col min="13328" max="13328" width="4.5703125" style="19" customWidth="1"/>
    <col min="13329" max="13335" width="3.28515625" style="19" customWidth="1"/>
    <col min="13336" max="13336" width="15" style="19" customWidth="1"/>
    <col min="13337" max="13337" width="15.28515625" style="19" customWidth="1"/>
    <col min="13338" max="13338" width="14.42578125" style="19" customWidth="1"/>
    <col min="13339" max="13568" width="9.140625" style="19"/>
    <col min="13569" max="13579" width="4.140625" style="19" customWidth="1"/>
    <col min="13580" max="13580" width="5" style="19" customWidth="1"/>
    <col min="13581" max="13583" width="4.140625" style="19" customWidth="1"/>
    <col min="13584" max="13584" width="4.5703125" style="19" customWidth="1"/>
    <col min="13585" max="13591" width="3.28515625" style="19" customWidth="1"/>
    <col min="13592" max="13592" width="15" style="19" customWidth="1"/>
    <col min="13593" max="13593" width="15.28515625" style="19" customWidth="1"/>
    <col min="13594" max="13594" width="14.42578125" style="19" customWidth="1"/>
    <col min="13595" max="13824" width="9.140625" style="19"/>
    <col min="13825" max="13835" width="4.140625" style="19" customWidth="1"/>
    <col min="13836" max="13836" width="5" style="19" customWidth="1"/>
    <col min="13837" max="13839" width="4.140625" style="19" customWidth="1"/>
    <col min="13840" max="13840" width="4.5703125" style="19" customWidth="1"/>
    <col min="13841" max="13847" width="3.28515625" style="19" customWidth="1"/>
    <col min="13848" max="13848" width="15" style="19" customWidth="1"/>
    <col min="13849" max="13849" width="15.28515625" style="19" customWidth="1"/>
    <col min="13850" max="13850" width="14.42578125" style="19" customWidth="1"/>
    <col min="13851" max="14080" width="9.140625" style="19"/>
    <col min="14081" max="14091" width="4.140625" style="19" customWidth="1"/>
    <col min="14092" max="14092" width="5" style="19" customWidth="1"/>
    <col min="14093" max="14095" width="4.140625" style="19" customWidth="1"/>
    <col min="14096" max="14096" width="4.5703125" style="19" customWidth="1"/>
    <col min="14097" max="14103" width="3.28515625" style="19" customWidth="1"/>
    <col min="14104" max="14104" width="15" style="19" customWidth="1"/>
    <col min="14105" max="14105" width="15.28515625" style="19" customWidth="1"/>
    <col min="14106" max="14106" width="14.42578125" style="19" customWidth="1"/>
    <col min="14107" max="14336" width="9.140625" style="19"/>
    <col min="14337" max="14347" width="4.140625" style="19" customWidth="1"/>
    <col min="14348" max="14348" width="5" style="19" customWidth="1"/>
    <col min="14349" max="14351" width="4.140625" style="19" customWidth="1"/>
    <col min="14352" max="14352" width="4.5703125" style="19" customWidth="1"/>
    <col min="14353" max="14359" width="3.28515625" style="19" customWidth="1"/>
    <col min="14360" max="14360" width="15" style="19" customWidth="1"/>
    <col min="14361" max="14361" width="15.28515625" style="19" customWidth="1"/>
    <col min="14362" max="14362" width="14.42578125" style="19" customWidth="1"/>
    <col min="14363" max="14592" width="9.140625" style="19"/>
    <col min="14593" max="14603" width="4.140625" style="19" customWidth="1"/>
    <col min="14604" max="14604" width="5" style="19" customWidth="1"/>
    <col min="14605" max="14607" width="4.140625" style="19" customWidth="1"/>
    <col min="14608" max="14608" width="4.5703125" style="19" customWidth="1"/>
    <col min="14609" max="14615" width="3.28515625" style="19" customWidth="1"/>
    <col min="14616" max="14616" width="15" style="19" customWidth="1"/>
    <col min="14617" max="14617" width="15.28515625" style="19" customWidth="1"/>
    <col min="14618" max="14618" width="14.42578125" style="19" customWidth="1"/>
    <col min="14619" max="14848" width="9.140625" style="19"/>
    <col min="14849" max="14859" width="4.140625" style="19" customWidth="1"/>
    <col min="14860" max="14860" width="5" style="19" customWidth="1"/>
    <col min="14861" max="14863" width="4.140625" style="19" customWidth="1"/>
    <col min="14864" max="14864" width="4.5703125" style="19" customWidth="1"/>
    <col min="14865" max="14871" width="3.28515625" style="19" customWidth="1"/>
    <col min="14872" max="14872" width="15" style="19" customWidth="1"/>
    <col min="14873" max="14873" width="15.28515625" style="19" customWidth="1"/>
    <col min="14874" max="14874" width="14.42578125" style="19" customWidth="1"/>
    <col min="14875" max="15104" width="9.140625" style="19"/>
    <col min="15105" max="15115" width="4.140625" style="19" customWidth="1"/>
    <col min="15116" max="15116" width="5" style="19" customWidth="1"/>
    <col min="15117" max="15119" width="4.140625" style="19" customWidth="1"/>
    <col min="15120" max="15120" width="4.5703125" style="19" customWidth="1"/>
    <col min="15121" max="15127" width="3.28515625" style="19" customWidth="1"/>
    <col min="15128" max="15128" width="15" style="19" customWidth="1"/>
    <col min="15129" max="15129" width="15.28515625" style="19" customWidth="1"/>
    <col min="15130" max="15130" width="14.42578125" style="19" customWidth="1"/>
    <col min="15131" max="15360" width="9.140625" style="19"/>
    <col min="15361" max="15371" width="4.140625" style="19" customWidth="1"/>
    <col min="15372" max="15372" width="5" style="19" customWidth="1"/>
    <col min="15373" max="15375" width="4.140625" style="19" customWidth="1"/>
    <col min="15376" max="15376" width="4.5703125" style="19" customWidth="1"/>
    <col min="15377" max="15383" width="3.28515625" style="19" customWidth="1"/>
    <col min="15384" max="15384" width="15" style="19" customWidth="1"/>
    <col min="15385" max="15385" width="15.28515625" style="19" customWidth="1"/>
    <col min="15386" max="15386" width="14.42578125" style="19" customWidth="1"/>
    <col min="15387" max="15616" width="9.140625" style="19"/>
    <col min="15617" max="15627" width="4.140625" style="19" customWidth="1"/>
    <col min="15628" max="15628" width="5" style="19" customWidth="1"/>
    <col min="15629" max="15631" width="4.140625" style="19" customWidth="1"/>
    <col min="15632" max="15632" width="4.5703125" style="19" customWidth="1"/>
    <col min="15633" max="15639" width="3.28515625" style="19" customWidth="1"/>
    <col min="15640" max="15640" width="15" style="19" customWidth="1"/>
    <col min="15641" max="15641" width="15.28515625" style="19" customWidth="1"/>
    <col min="15642" max="15642" width="14.42578125" style="19" customWidth="1"/>
    <col min="15643" max="15872" width="9.140625" style="19"/>
    <col min="15873" max="15883" width="4.140625" style="19" customWidth="1"/>
    <col min="15884" max="15884" width="5" style="19" customWidth="1"/>
    <col min="15885" max="15887" width="4.140625" style="19" customWidth="1"/>
    <col min="15888" max="15888" width="4.5703125" style="19" customWidth="1"/>
    <col min="15889" max="15895" width="3.28515625" style="19" customWidth="1"/>
    <col min="15896" max="15896" width="15" style="19" customWidth="1"/>
    <col min="15897" max="15897" width="15.28515625" style="19" customWidth="1"/>
    <col min="15898" max="15898" width="14.42578125" style="19" customWidth="1"/>
    <col min="15899" max="16128" width="9.140625" style="19"/>
    <col min="16129" max="16139" width="4.140625" style="19" customWidth="1"/>
    <col min="16140" max="16140" width="5" style="19" customWidth="1"/>
    <col min="16141" max="16143" width="4.140625" style="19" customWidth="1"/>
    <col min="16144" max="16144" width="4.5703125" style="19" customWidth="1"/>
    <col min="16145" max="16151" width="3.28515625" style="19" customWidth="1"/>
    <col min="16152" max="16152" width="15" style="19" customWidth="1"/>
    <col min="16153" max="16153" width="15.28515625" style="19" customWidth="1"/>
    <col min="16154" max="16154" width="14.42578125" style="19" customWidth="1"/>
    <col min="16155" max="16384" width="9.140625" style="19"/>
  </cols>
  <sheetData>
    <row r="1" spans="1:9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  <c r="H1" s="1113"/>
    </row>
    <row r="2" spans="1:9" ht="14.25">
      <c r="A2" s="43" t="s">
        <v>133</v>
      </c>
      <c r="B2" s="1102">
        <f>Деклар!D5</f>
        <v>70569305567</v>
      </c>
      <c r="C2" s="1104"/>
      <c r="D2" s="49"/>
      <c r="E2" s="49"/>
      <c r="F2" s="1105"/>
      <c r="G2" s="1105"/>
      <c r="H2" s="1105"/>
    </row>
    <row r="3" spans="1:9" ht="14.25">
      <c r="A3" s="43" t="s">
        <v>143</v>
      </c>
      <c r="B3" s="550"/>
      <c r="C3" s="549">
        <f>Деклар!G7</f>
        <v>2023</v>
      </c>
      <c r="D3" s="44"/>
      <c r="E3" s="44"/>
      <c r="F3" s="37"/>
      <c r="G3" s="37"/>
      <c r="H3" s="37"/>
    </row>
    <row r="4" spans="1:9" ht="14.25">
      <c r="A4" s="43"/>
      <c r="B4" s="44"/>
      <c r="C4" s="44"/>
      <c r="D4" s="44"/>
      <c r="E4" s="44"/>
      <c r="F4" s="37"/>
      <c r="G4" s="37"/>
      <c r="H4" s="37"/>
    </row>
    <row r="5" spans="1:9" ht="15.75">
      <c r="A5" s="1167" t="s">
        <v>97</v>
      </c>
      <c r="B5" s="1167"/>
      <c r="C5" s="1167"/>
      <c r="D5" s="1167"/>
      <c r="E5" s="1167"/>
      <c r="F5" s="1167"/>
      <c r="G5" s="1167"/>
      <c r="H5" s="1167"/>
    </row>
    <row r="6" spans="1:9" ht="25.15" customHeight="1">
      <c r="A6" s="1126" t="s">
        <v>985</v>
      </c>
      <c r="B6" s="1126"/>
      <c r="C6" s="1126"/>
      <c r="D6" s="1126"/>
      <c r="E6" s="1126"/>
      <c r="F6" s="1126"/>
      <c r="G6" s="1126"/>
      <c r="H6" s="1126"/>
    </row>
    <row r="7" spans="1:9" ht="13.5" thickBot="1">
      <c r="A7" s="1185"/>
      <c r="B7" s="1185"/>
      <c r="C7" s="1185"/>
      <c r="D7" s="1185"/>
      <c r="E7" s="1185"/>
      <c r="F7" s="1185"/>
      <c r="G7" s="1185"/>
      <c r="H7" s="1185"/>
    </row>
    <row r="8" spans="1:9" ht="81" customHeight="1" thickBot="1">
      <c r="A8" s="252" t="s">
        <v>164</v>
      </c>
      <c r="B8" s="523" t="s">
        <v>593</v>
      </c>
      <c r="C8" s="523" t="s">
        <v>590</v>
      </c>
      <c r="D8" s="523" t="s">
        <v>589</v>
      </c>
      <c r="E8" s="523" t="s">
        <v>632</v>
      </c>
      <c r="F8" s="525" t="s">
        <v>591</v>
      </c>
      <c r="G8" s="491" t="s">
        <v>633</v>
      </c>
      <c r="H8" s="526" t="s">
        <v>646</v>
      </c>
      <c r="I8" s="523" t="s">
        <v>592</v>
      </c>
    </row>
    <row r="9" spans="1:9" ht="13.5" thickBot="1">
      <c r="A9" s="57"/>
      <c r="B9" s="58" t="s">
        <v>986</v>
      </c>
      <c r="C9" s="58" t="s">
        <v>645</v>
      </c>
      <c r="D9" s="253" t="s">
        <v>634</v>
      </c>
      <c r="E9" s="524" t="s">
        <v>636</v>
      </c>
      <c r="F9" s="133" t="s">
        <v>635</v>
      </c>
      <c r="G9" s="63"/>
      <c r="H9" s="524" t="s">
        <v>637</v>
      </c>
      <c r="I9" s="62" t="s">
        <v>638</v>
      </c>
    </row>
    <row r="10" spans="1:9" ht="13.5" thickBot="1">
      <c r="A10" s="57">
        <v>1</v>
      </c>
      <c r="B10" s="58">
        <v>2</v>
      </c>
      <c r="C10" s="58">
        <v>3</v>
      </c>
      <c r="D10" s="253">
        <v>4</v>
      </c>
      <c r="E10" s="524">
        <v>5</v>
      </c>
      <c r="F10" s="133">
        <v>6</v>
      </c>
      <c r="G10" s="63">
        <v>7</v>
      </c>
      <c r="H10" s="527">
        <v>8</v>
      </c>
      <c r="I10" s="62">
        <v>9</v>
      </c>
    </row>
    <row r="11" spans="1:9">
      <c r="A11" s="53"/>
      <c r="B11" s="53"/>
      <c r="C11" s="24"/>
      <c r="D11" s="115"/>
      <c r="E11" s="176"/>
      <c r="F11" s="122"/>
      <c r="G11" s="219"/>
      <c r="H11" s="528"/>
      <c r="I11" s="186"/>
    </row>
    <row r="12" spans="1:9">
      <c r="A12" s="53"/>
      <c r="B12" s="53"/>
      <c r="C12" s="24"/>
      <c r="D12" s="115"/>
      <c r="E12" s="176"/>
      <c r="F12" s="122"/>
      <c r="G12" s="219"/>
      <c r="H12" s="528"/>
      <c r="I12" s="186"/>
    </row>
    <row r="13" spans="1:9">
      <c r="A13" s="53"/>
      <c r="B13" s="53"/>
      <c r="C13" s="24"/>
      <c r="D13" s="115"/>
      <c r="E13" s="176"/>
      <c r="F13" s="122"/>
      <c r="G13" s="219"/>
      <c r="H13" s="528"/>
      <c r="I13" s="186"/>
    </row>
    <row r="14" spans="1:9">
      <c r="A14" s="53"/>
      <c r="B14" s="1474" t="s">
        <v>1093</v>
      </c>
      <c r="C14" s="1475"/>
      <c r="D14" s="1475"/>
      <c r="E14" s="1475"/>
      <c r="F14" s="1475"/>
      <c r="G14" s="1476"/>
      <c r="H14" s="782"/>
      <c r="I14" s="186"/>
    </row>
    <row r="15" spans="1:9">
      <c r="A15" s="53"/>
      <c r="B15" s="53"/>
      <c r="C15" s="24"/>
      <c r="D15" s="781">
        <v>2060</v>
      </c>
      <c r="E15" s="176"/>
      <c r="F15" s="122"/>
      <c r="G15" s="219"/>
      <c r="H15" s="528"/>
      <c r="I15" s="186"/>
    </row>
    <row r="16" spans="1:9">
      <c r="A16" s="53"/>
      <c r="B16" s="53"/>
      <c r="C16" s="24"/>
      <c r="D16" s="781">
        <v>2060</v>
      </c>
      <c r="E16" s="176"/>
      <c r="F16" s="122"/>
      <c r="G16" s="219"/>
      <c r="H16" s="528"/>
      <c r="I16" s="186"/>
    </row>
    <row r="17" spans="1:23">
      <c r="A17" s="53"/>
      <c r="B17" s="53"/>
      <c r="C17" s="24"/>
      <c r="D17" s="781">
        <v>2060</v>
      </c>
      <c r="E17" s="176"/>
      <c r="F17" s="122"/>
      <c r="G17" s="219"/>
      <c r="H17" s="528"/>
      <c r="I17" s="186"/>
    </row>
    <row r="18" spans="1:23">
      <c r="A18" s="53"/>
      <c r="B18" s="1474" t="s">
        <v>1094</v>
      </c>
      <c r="C18" s="1475"/>
      <c r="D18" s="1475"/>
      <c r="E18" s="1475"/>
      <c r="F18" s="1475"/>
      <c r="G18" s="1476"/>
      <c r="H18" s="782"/>
      <c r="I18" s="186"/>
    </row>
    <row r="19" spans="1:23">
      <c r="A19" s="53"/>
      <c r="B19" s="53"/>
      <c r="C19" s="24"/>
      <c r="D19" s="115"/>
      <c r="E19" s="176"/>
      <c r="F19" s="122"/>
      <c r="G19" s="219"/>
      <c r="H19" s="528"/>
      <c r="I19" s="186"/>
    </row>
    <row r="20" spans="1:23">
      <c r="A20" s="53"/>
      <c r="B20" s="53"/>
      <c r="C20" s="24"/>
      <c r="D20" s="115"/>
      <c r="E20" s="176"/>
      <c r="F20" s="122"/>
      <c r="G20" s="219"/>
      <c r="H20" s="528"/>
      <c r="I20" s="186"/>
    </row>
    <row r="21" spans="1:23">
      <c r="A21" s="83"/>
      <c r="B21" s="83"/>
      <c r="C21" s="25"/>
      <c r="D21" s="25"/>
      <c r="E21" s="51"/>
      <c r="F21" s="51"/>
      <c r="G21" s="125"/>
      <c r="H21" s="529"/>
      <c r="I21" s="125"/>
    </row>
    <row r="22" spans="1:23" ht="15" customHeight="1" thickBot="1">
      <c r="A22" s="52"/>
      <c r="B22" s="1474" t="s">
        <v>1095</v>
      </c>
      <c r="C22" s="1475"/>
      <c r="D22" s="1475"/>
      <c r="E22" s="1475"/>
      <c r="F22" s="1475"/>
      <c r="G22" s="1476"/>
      <c r="H22" s="783"/>
      <c r="I22" s="218"/>
    </row>
    <row r="23" spans="1:23" ht="30.75" customHeight="1" thickBot="1">
      <c r="A23" s="505"/>
      <c r="B23" s="1471" t="s">
        <v>991</v>
      </c>
      <c r="C23" s="1472"/>
      <c r="D23" s="1472"/>
      <c r="E23" s="1472"/>
      <c r="F23" s="1472"/>
      <c r="G23" s="1473"/>
      <c r="H23" s="534">
        <f>SUM(H11:H22)</f>
        <v>0</v>
      </c>
      <c r="I23" s="506" t="s">
        <v>172</v>
      </c>
      <c r="J23" s="1470" t="s">
        <v>732</v>
      </c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</row>
    <row r="24" spans="1:23" ht="22.9" customHeight="1" thickBot="1">
      <c r="A24" s="507"/>
      <c r="B24" s="1471" t="s">
        <v>989</v>
      </c>
      <c r="C24" s="1472"/>
      <c r="D24" s="1472"/>
      <c r="E24" s="1472"/>
      <c r="F24" s="1472"/>
      <c r="G24" s="1472"/>
      <c r="H24" s="1472"/>
      <c r="I24" s="532">
        <f>SUM(I11:I23)</f>
        <v>0</v>
      </c>
    </row>
    <row r="25" spans="1:23" ht="48">
      <c r="I25" s="642" t="s">
        <v>732</v>
      </c>
    </row>
    <row r="26" spans="1:23" ht="25.5" customHeight="1">
      <c r="B26" s="64" t="s">
        <v>102</v>
      </c>
      <c r="C26" s="25"/>
      <c r="D26" s="25"/>
    </row>
    <row r="27" spans="1:23">
      <c r="C27" s="21" t="s">
        <v>103</v>
      </c>
      <c r="D27" s="21" t="s">
        <v>156</v>
      </c>
    </row>
    <row r="29" spans="1:23" ht="13.15" customHeight="1">
      <c r="A29" s="1027" t="s">
        <v>987</v>
      </c>
      <c r="B29" s="1027"/>
      <c r="C29" s="1027"/>
      <c r="D29" s="1027"/>
      <c r="E29" s="1027"/>
      <c r="F29" s="1027"/>
      <c r="G29" s="1027"/>
      <c r="H29" s="1027"/>
      <c r="I29" s="1027"/>
      <c r="J29" s="1027"/>
      <c r="K29" s="1027"/>
      <c r="L29" s="1027"/>
      <c r="M29" s="1027"/>
      <c r="N29" s="1027"/>
    </row>
    <row r="30" spans="1:23">
      <c r="A30" s="1027" t="s">
        <v>988</v>
      </c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</row>
    <row r="31" spans="1:23">
      <c r="A31" s="1027" t="s">
        <v>990</v>
      </c>
      <c r="B31" s="1027"/>
      <c r="C31" s="1027"/>
      <c r="D31" s="1027"/>
      <c r="E31" s="1027"/>
      <c r="F31" s="1027"/>
      <c r="G31" s="1027"/>
      <c r="H31" s="1027"/>
      <c r="I31" s="1027"/>
      <c r="J31" s="1027"/>
      <c r="K31" s="1027"/>
      <c r="L31" s="1027"/>
    </row>
    <row r="32" spans="1:23">
      <c r="A32" s="1027"/>
      <c r="B32" s="1027"/>
      <c r="C32" s="1027"/>
      <c r="D32" s="1027"/>
      <c r="E32" s="1027"/>
      <c r="F32" s="1027"/>
      <c r="G32" s="1027"/>
      <c r="H32" s="1027"/>
      <c r="I32" s="1027"/>
      <c r="J32" s="1027"/>
      <c r="K32" s="1027"/>
      <c r="L32" s="1027"/>
    </row>
  </sheetData>
  <mergeCells count="16">
    <mergeCell ref="B14:G14"/>
    <mergeCell ref="B18:G18"/>
    <mergeCell ref="B22:G22"/>
    <mergeCell ref="D1:H1"/>
    <mergeCell ref="A5:H5"/>
    <mergeCell ref="A6:H6"/>
    <mergeCell ref="A7:H7"/>
    <mergeCell ref="B2:C2"/>
    <mergeCell ref="F2:H2"/>
    <mergeCell ref="A29:N29"/>
    <mergeCell ref="A30:L30"/>
    <mergeCell ref="A31:L31"/>
    <mergeCell ref="A32:L32"/>
    <mergeCell ref="J23:W23"/>
    <mergeCell ref="B24:H24"/>
    <mergeCell ref="B23:G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Q8" sqref="Q8"/>
    </sheetView>
  </sheetViews>
  <sheetFormatPr defaultRowHeight="12.75"/>
  <cols>
    <col min="1" max="1" width="6.5703125" style="19" customWidth="1"/>
    <col min="2" max="2" width="10.42578125" style="19" customWidth="1"/>
    <col min="3" max="3" width="19.42578125" style="21" customWidth="1"/>
    <col min="4" max="4" width="6.28515625" style="21" customWidth="1"/>
    <col min="5" max="5" width="15.140625" style="19" customWidth="1"/>
    <col min="6" max="6" width="14" style="19" customWidth="1"/>
    <col min="7" max="7" width="12.28515625" style="19" customWidth="1"/>
    <col min="8" max="8" width="18.42578125" style="19" customWidth="1"/>
    <col min="9" max="9" width="18.85546875" style="19" customWidth="1"/>
    <col min="10" max="10" width="16.28515625" style="19" customWidth="1"/>
    <col min="11" max="11" width="4.140625" style="19" customWidth="1"/>
    <col min="12" max="240" width="8.85546875" style="19"/>
    <col min="241" max="242" width="4.140625" style="19" customWidth="1"/>
    <col min="243" max="246" width="6.28515625" style="19" customWidth="1"/>
    <col min="247" max="247" width="1" style="19" customWidth="1"/>
    <col min="248" max="248" width="0" style="19" hidden="1" customWidth="1"/>
    <col min="249" max="250" width="4.140625" style="19" customWidth="1"/>
    <col min="251" max="251" width="5.28515625" style="19" customWidth="1"/>
    <col min="252" max="252" width="0" style="19" hidden="1" customWidth="1"/>
    <col min="253" max="255" width="3.5703125" style="19" customWidth="1"/>
    <col min="256" max="256" width="3.140625" style="19" customWidth="1"/>
    <col min="257" max="260" width="3.28515625" style="19" customWidth="1"/>
    <col min="261" max="261" width="1" style="19" customWidth="1"/>
    <col min="262" max="263" width="0" style="19" hidden="1" customWidth="1"/>
    <col min="264" max="264" width="7.42578125" style="19" customWidth="1"/>
    <col min="265" max="265" width="6.140625" style="19" customWidth="1"/>
    <col min="266" max="266" width="0" style="19" hidden="1" customWidth="1"/>
    <col min="267" max="496" width="8.85546875" style="19"/>
    <col min="497" max="498" width="4.140625" style="19" customWidth="1"/>
    <col min="499" max="502" width="6.28515625" style="19" customWidth="1"/>
    <col min="503" max="503" width="1" style="19" customWidth="1"/>
    <col min="504" max="504" width="0" style="19" hidden="1" customWidth="1"/>
    <col min="505" max="506" width="4.140625" style="19" customWidth="1"/>
    <col min="507" max="507" width="5.28515625" style="19" customWidth="1"/>
    <col min="508" max="508" width="0" style="19" hidden="1" customWidth="1"/>
    <col min="509" max="511" width="3.5703125" style="19" customWidth="1"/>
    <col min="512" max="512" width="3.140625" style="19" customWidth="1"/>
    <col min="513" max="516" width="3.28515625" style="19" customWidth="1"/>
    <col min="517" max="517" width="1" style="19" customWidth="1"/>
    <col min="518" max="519" width="0" style="19" hidden="1" customWidth="1"/>
    <col min="520" max="520" width="7.42578125" style="19" customWidth="1"/>
    <col min="521" max="521" width="6.140625" style="19" customWidth="1"/>
    <col min="522" max="522" width="0" style="19" hidden="1" customWidth="1"/>
    <col min="523" max="752" width="8.85546875" style="19"/>
    <col min="753" max="754" width="4.140625" style="19" customWidth="1"/>
    <col min="755" max="758" width="6.28515625" style="19" customWidth="1"/>
    <col min="759" max="759" width="1" style="19" customWidth="1"/>
    <col min="760" max="760" width="0" style="19" hidden="1" customWidth="1"/>
    <col min="761" max="762" width="4.140625" style="19" customWidth="1"/>
    <col min="763" max="763" width="5.28515625" style="19" customWidth="1"/>
    <col min="764" max="764" width="0" style="19" hidden="1" customWidth="1"/>
    <col min="765" max="767" width="3.5703125" style="19" customWidth="1"/>
    <col min="768" max="768" width="3.140625" style="19" customWidth="1"/>
    <col min="769" max="772" width="3.28515625" style="19" customWidth="1"/>
    <col min="773" max="773" width="1" style="19" customWidth="1"/>
    <col min="774" max="775" width="0" style="19" hidden="1" customWidth="1"/>
    <col min="776" max="776" width="7.42578125" style="19" customWidth="1"/>
    <col min="777" max="777" width="6.140625" style="19" customWidth="1"/>
    <col min="778" max="778" width="0" style="19" hidden="1" customWidth="1"/>
    <col min="779" max="1008" width="8.85546875" style="19"/>
    <col min="1009" max="1010" width="4.140625" style="19" customWidth="1"/>
    <col min="1011" max="1014" width="6.28515625" style="19" customWidth="1"/>
    <col min="1015" max="1015" width="1" style="19" customWidth="1"/>
    <col min="1016" max="1016" width="0" style="19" hidden="1" customWidth="1"/>
    <col min="1017" max="1018" width="4.140625" style="19" customWidth="1"/>
    <col min="1019" max="1019" width="5.28515625" style="19" customWidth="1"/>
    <col min="1020" max="1020" width="0" style="19" hidden="1" customWidth="1"/>
    <col min="1021" max="1023" width="3.5703125" style="19" customWidth="1"/>
    <col min="1024" max="1024" width="3.140625" style="19" customWidth="1"/>
    <col min="1025" max="1028" width="3.28515625" style="19" customWidth="1"/>
    <col min="1029" max="1029" width="1" style="19" customWidth="1"/>
    <col min="1030" max="1031" width="0" style="19" hidden="1" customWidth="1"/>
    <col min="1032" max="1032" width="7.42578125" style="19" customWidth="1"/>
    <col min="1033" max="1033" width="6.140625" style="19" customWidth="1"/>
    <col min="1034" max="1034" width="0" style="19" hidden="1" customWidth="1"/>
    <col min="1035" max="1264" width="8.85546875" style="19"/>
    <col min="1265" max="1266" width="4.140625" style="19" customWidth="1"/>
    <col min="1267" max="1270" width="6.28515625" style="19" customWidth="1"/>
    <col min="1271" max="1271" width="1" style="19" customWidth="1"/>
    <col min="1272" max="1272" width="0" style="19" hidden="1" customWidth="1"/>
    <col min="1273" max="1274" width="4.140625" style="19" customWidth="1"/>
    <col min="1275" max="1275" width="5.28515625" style="19" customWidth="1"/>
    <col min="1276" max="1276" width="0" style="19" hidden="1" customWidth="1"/>
    <col min="1277" max="1279" width="3.5703125" style="19" customWidth="1"/>
    <col min="1280" max="1280" width="3.140625" style="19" customWidth="1"/>
    <col min="1281" max="1284" width="3.28515625" style="19" customWidth="1"/>
    <col min="1285" max="1285" width="1" style="19" customWidth="1"/>
    <col min="1286" max="1287" width="0" style="19" hidden="1" customWidth="1"/>
    <col min="1288" max="1288" width="7.42578125" style="19" customWidth="1"/>
    <col min="1289" max="1289" width="6.140625" style="19" customWidth="1"/>
    <col min="1290" max="1290" width="0" style="19" hidden="1" customWidth="1"/>
    <col min="1291" max="1520" width="8.85546875" style="19"/>
    <col min="1521" max="1522" width="4.140625" style="19" customWidth="1"/>
    <col min="1523" max="1526" width="6.28515625" style="19" customWidth="1"/>
    <col min="1527" max="1527" width="1" style="19" customWidth="1"/>
    <col min="1528" max="1528" width="0" style="19" hidden="1" customWidth="1"/>
    <col min="1529" max="1530" width="4.140625" style="19" customWidth="1"/>
    <col min="1531" max="1531" width="5.28515625" style="19" customWidth="1"/>
    <col min="1532" max="1532" width="0" style="19" hidden="1" customWidth="1"/>
    <col min="1533" max="1535" width="3.5703125" style="19" customWidth="1"/>
    <col min="1536" max="1536" width="3.140625" style="19" customWidth="1"/>
    <col min="1537" max="1540" width="3.28515625" style="19" customWidth="1"/>
    <col min="1541" max="1541" width="1" style="19" customWidth="1"/>
    <col min="1542" max="1543" width="0" style="19" hidden="1" customWidth="1"/>
    <col min="1544" max="1544" width="7.42578125" style="19" customWidth="1"/>
    <col min="1545" max="1545" width="6.140625" style="19" customWidth="1"/>
    <col min="1546" max="1546" width="0" style="19" hidden="1" customWidth="1"/>
    <col min="1547" max="1776" width="8.85546875" style="19"/>
    <col min="1777" max="1778" width="4.140625" style="19" customWidth="1"/>
    <col min="1779" max="1782" width="6.28515625" style="19" customWidth="1"/>
    <col min="1783" max="1783" width="1" style="19" customWidth="1"/>
    <col min="1784" max="1784" width="0" style="19" hidden="1" customWidth="1"/>
    <col min="1785" max="1786" width="4.140625" style="19" customWidth="1"/>
    <col min="1787" max="1787" width="5.28515625" style="19" customWidth="1"/>
    <col min="1788" max="1788" width="0" style="19" hidden="1" customWidth="1"/>
    <col min="1789" max="1791" width="3.5703125" style="19" customWidth="1"/>
    <col min="1792" max="1792" width="3.140625" style="19" customWidth="1"/>
    <col min="1793" max="1796" width="3.28515625" style="19" customWidth="1"/>
    <col min="1797" max="1797" width="1" style="19" customWidth="1"/>
    <col min="1798" max="1799" width="0" style="19" hidden="1" customWidth="1"/>
    <col min="1800" max="1800" width="7.42578125" style="19" customWidth="1"/>
    <col min="1801" max="1801" width="6.140625" style="19" customWidth="1"/>
    <col min="1802" max="1802" width="0" style="19" hidden="1" customWidth="1"/>
    <col min="1803" max="2032" width="8.85546875" style="19"/>
    <col min="2033" max="2034" width="4.140625" style="19" customWidth="1"/>
    <col min="2035" max="2038" width="6.28515625" style="19" customWidth="1"/>
    <col min="2039" max="2039" width="1" style="19" customWidth="1"/>
    <col min="2040" max="2040" width="0" style="19" hidden="1" customWidth="1"/>
    <col min="2041" max="2042" width="4.140625" style="19" customWidth="1"/>
    <col min="2043" max="2043" width="5.28515625" style="19" customWidth="1"/>
    <col min="2044" max="2044" width="0" style="19" hidden="1" customWidth="1"/>
    <col min="2045" max="2047" width="3.5703125" style="19" customWidth="1"/>
    <col min="2048" max="2048" width="3.140625" style="19" customWidth="1"/>
    <col min="2049" max="2052" width="3.28515625" style="19" customWidth="1"/>
    <col min="2053" max="2053" width="1" style="19" customWidth="1"/>
    <col min="2054" max="2055" width="0" style="19" hidden="1" customWidth="1"/>
    <col min="2056" max="2056" width="7.42578125" style="19" customWidth="1"/>
    <col min="2057" max="2057" width="6.140625" style="19" customWidth="1"/>
    <col min="2058" max="2058" width="0" style="19" hidden="1" customWidth="1"/>
    <col min="2059" max="2288" width="8.85546875" style="19"/>
    <col min="2289" max="2290" width="4.140625" style="19" customWidth="1"/>
    <col min="2291" max="2294" width="6.28515625" style="19" customWidth="1"/>
    <col min="2295" max="2295" width="1" style="19" customWidth="1"/>
    <col min="2296" max="2296" width="0" style="19" hidden="1" customWidth="1"/>
    <col min="2297" max="2298" width="4.140625" style="19" customWidth="1"/>
    <col min="2299" max="2299" width="5.28515625" style="19" customWidth="1"/>
    <col min="2300" max="2300" width="0" style="19" hidden="1" customWidth="1"/>
    <col min="2301" max="2303" width="3.5703125" style="19" customWidth="1"/>
    <col min="2304" max="2304" width="3.140625" style="19" customWidth="1"/>
    <col min="2305" max="2308" width="3.28515625" style="19" customWidth="1"/>
    <col min="2309" max="2309" width="1" style="19" customWidth="1"/>
    <col min="2310" max="2311" width="0" style="19" hidden="1" customWidth="1"/>
    <col min="2312" max="2312" width="7.42578125" style="19" customWidth="1"/>
    <col min="2313" max="2313" width="6.140625" style="19" customWidth="1"/>
    <col min="2314" max="2314" width="0" style="19" hidden="1" customWidth="1"/>
    <col min="2315" max="2544" width="8.85546875" style="19"/>
    <col min="2545" max="2546" width="4.140625" style="19" customWidth="1"/>
    <col min="2547" max="2550" width="6.28515625" style="19" customWidth="1"/>
    <col min="2551" max="2551" width="1" style="19" customWidth="1"/>
    <col min="2552" max="2552" width="0" style="19" hidden="1" customWidth="1"/>
    <col min="2553" max="2554" width="4.140625" style="19" customWidth="1"/>
    <col min="2555" max="2555" width="5.28515625" style="19" customWidth="1"/>
    <col min="2556" max="2556" width="0" style="19" hidden="1" customWidth="1"/>
    <col min="2557" max="2559" width="3.5703125" style="19" customWidth="1"/>
    <col min="2560" max="2560" width="3.140625" style="19" customWidth="1"/>
    <col min="2561" max="2564" width="3.28515625" style="19" customWidth="1"/>
    <col min="2565" max="2565" width="1" style="19" customWidth="1"/>
    <col min="2566" max="2567" width="0" style="19" hidden="1" customWidth="1"/>
    <col min="2568" max="2568" width="7.42578125" style="19" customWidth="1"/>
    <col min="2569" max="2569" width="6.140625" style="19" customWidth="1"/>
    <col min="2570" max="2570" width="0" style="19" hidden="1" customWidth="1"/>
    <col min="2571" max="2800" width="8.85546875" style="19"/>
    <col min="2801" max="2802" width="4.140625" style="19" customWidth="1"/>
    <col min="2803" max="2806" width="6.28515625" style="19" customWidth="1"/>
    <col min="2807" max="2807" width="1" style="19" customWidth="1"/>
    <col min="2808" max="2808" width="0" style="19" hidden="1" customWidth="1"/>
    <col min="2809" max="2810" width="4.140625" style="19" customWidth="1"/>
    <col min="2811" max="2811" width="5.28515625" style="19" customWidth="1"/>
    <col min="2812" max="2812" width="0" style="19" hidden="1" customWidth="1"/>
    <col min="2813" max="2815" width="3.5703125" style="19" customWidth="1"/>
    <col min="2816" max="2816" width="3.140625" style="19" customWidth="1"/>
    <col min="2817" max="2820" width="3.28515625" style="19" customWidth="1"/>
    <col min="2821" max="2821" width="1" style="19" customWidth="1"/>
    <col min="2822" max="2823" width="0" style="19" hidden="1" customWidth="1"/>
    <col min="2824" max="2824" width="7.42578125" style="19" customWidth="1"/>
    <col min="2825" max="2825" width="6.140625" style="19" customWidth="1"/>
    <col min="2826" max="2826" width="0" style="19" hidden="1" customWidth="1"/>
    <col min="2827" max="3056" width="8.85546875" style="19"/>
    <col min="3057" max="3058" width="4.140625" style="19" customWidth="1"/>
    <col min="3059" max="3062" width="6.28515625" style="19" customWidth="1"/>
    <col min="3063" max="3063" width="1" style="19" customWidth="1"/>
    <col min="3064" max="3064" width="0" style="19" hidden="1" customWidth="1"/>
    <col min="3065" max="3066" width="4.140625" style="19" customWidth="1"/>
    <col min="3067" max="3067" width="5.28515625" style="19" customWidth="1"/>
    <col min="3068" max="3068" width="0" style="19" hidden="1" customWidth="1"/>
    <col min="3069" max="3071" width="3.5703125" style="19" customWidth="1"/>
    <col min="3072" max="3072" width="3.140625" style="19" customWidth="1"/>
    <col min="3073" max="3076" width="3.28515625" style="19" customWidth="1"/>
    <col min="3077" max="3077" width="1" style="19" customWidth="1"/>
    <col min="3078" max="3079" width="0" style="19" hidden="1" customWidth="1"/>
    <col min="3080" max="3080" width="7.42578125" style="19" customWidth="1"/>
    <col min="3081" max="3081" width="6.140625" style="19" customWidth="1"/>
    <col min="3082" max="3082" width="0" style="19" hidden="1" customWidth="1"/>
    <col min="3083" max="3312" width="8.85546875" style="19"/>
    <col min="3313" max="3314" width="4.140625" style="19" customWidth="1"/>
    <col min="3315" max="3318" width="6.28515625" style="19" customWidth="1"/>
    <col min="3319" max="3319" width="1" style="19" customWidth="1"/>
    <col min="3320" max="3320" width="0" style="19" hidden="1" customWidth="1"/>
    <col min="3321" max="3322" width="4.140625" style="19" customWidth="1"/>
    <col min="3323" max="3323" width="5.28515625" style="19" customWidth="1"/>
    <col min="3324" max="3324" width="0" style="19" hidden="1" customWidth="1"/>
    <col min="3325" max="3327" width="3.5703125" style="19" customWidth="1"/>
    <col min="3328" max="3328" width="3.140625" style="19" customWidth="1"/>
    <col min="3329" max="3332" width="3.28515625" style="19" customWidth="1"/>
    <col min="3333" max="3333" width="1" style="19" customWidth="1"/>
    <col min="3334" max="3335" width="0" style="19" hidden="1" customWidth="1"/>
    <col min="3336" max="3336" width="7.42578125" style="19" customWidth="1"/>
    <col min="3337" max="3337" width="6.140625" style="19" customWidth="1"/>
    <col min="3338" max="3338" width="0" style="19" hidden="1" customWidth="1"/>
    <col min="3339" max="3568" width="8.85546875" style="19"/>
    <col min="3569" max="3570" width="4.140625" style="19" customWidth="1"/>
    <col min="3571" max="3574" width="6.28515625" style="19" customWidth="1"/>
    <col min="3575" max="3575" width="1" style="19" customWidth="1"/>
    <col min="3576" max="3576" width="0" style="19" hidden="1" customWidth="1"/>
    <col min="3577" max="3578" width="4.140625" style="19" customWidth="1"/>
    <col min="3579" max="3579" width="5.28515625" style="19" customWidth="1"/>
    <col min="3580" max="3580" width="0" style="19" hidden="1" customWidth="1"/>
    <col min="3581" max="3583" width="3.5703125" style="19" customWidth="1"/>
    <col min="3584" max="3584" width="3.140625" style="19" customWidth="1"/>
    <col min="3585" max="3588" width="3.28515625" style="19" customWidth="1"/>
    <col min="3589" max="3589" width="1" style="19" customWidth="1"/>
    <col min="3590" max="3591" width="0" style="19" hidden="1" customWidth="1"/>
    <col min="3592" max="3592" width="7.42578125" style="19" customWidth="1"/>
    <col min="3593" max="3593" width="6.140625" style="19" customWidth="1"/>
    <col min="3594" max="3594" width="0" style="19" hidden="1" customWidth="1"/>
    <col min="3595" max="3824" width="8.85546875" style="19"/>
    <col min="3825" max="3826" width="4.140625" style="19" customWidth="1"/>
    <col min="3827" max="3830" width="6.28515625" style="19" customWidth="1"/>
    <col min="3831" max="3831" width="1" style="19" customWidth="1"/>
    <col min="3832" max="3832" width="0" style="19" hidden="1" customWidth="1"/>
    <col min="3833" max="3834" width="4.140625" style="19" customWidth="1"/>
    <col min="3835" max="3835" width="5.28515625" style="19" customWidth="1"/>
    <col min="3836" max="3836" width="0" style="19" hidden="1" customWidth="1"/>
    <col min="3837" max="3839" width="3.5703125" style="19" customWidth="1"/>
    <col min="3840" max="3840" width="3.140625" style="19" customWidth="1"/>
    <col min="3841" max="3844" width="3.28515625" style="19" customWidth="1"/>
    <col min="3845" max="3845" width="1" style="19" customWidth="1"/>
    <col min="3846" max="3847" width="0" style="19" hidden="1" customWidth="1"/>
    <col min="3848" max="3848" width="7.42578125" style="19" customWidth="1"/>
    <col min="3849" max="3849" width="6.140625" style="19" customWidth="1"/>
    <col min="3850" max="3850" width="0" style="19" hidden="1" customWidth="1"/>
    <col min="3851" max="4080" width="8.85546875" style="19"/>
    <col min="4081" max="4082" width="4.140625" style="19" customWidth="1"/>
    <col min="4083" max="4086" width="6.28515625" style="19" customWidth="1"/>
    <col min="4087" max="4087" width="1" style="19" customWidth="1"/>
    <col min="4088" max="4088" width="0" style="19" hidden="1" customWidth="1"/>
    <col min="4089" max="4090" width="4.140625" style="19" customWidth="1"/>
    <col min="4091" max="4091" width="5.28515625" style="19" customWidth="1"/>
    <col min="4092" max="4092" width="0" style="19" hidden="1" customWidth="1"/>
    <col min="4093" max="4095" width="3.5703125" style="19" customWidth="1"/>
    <col min="4096" max="4096" width="3.140625" style="19" customWidth="1"/>
    <col min="4097" max="4100" width="3.28515625" style="19" customWidth="1"/>
    <col min="4101" max="4101" width="1" style="19" customWidth="1"/>
    <col min="4102" max="4103" width="0" style="19" hidden="1" customWidth="1"/>
    <col min="4104" max="4104" width="7.42578125" style="19" customWidth="1"/>
    <col min="4105" max="4105" width="6.140625" style="19" customWidth="1"/>
    <col min="4106" max="4106" width="0" style="19" hidden="1" customWidth="1"/>
    <col min="4107" max="4336" width="8.85546875" style="19"/>
    <col min="4337" max="4338" width="4.140625" style="19" customWidth="1"/>
    <col min="4339" max="4342" width="6.28515625" style="19" customWidth="1"/>
    <col min="4343" max="4343" width="1" style="19" customWidth="1"/>
    <col min="4344" max="4344" width="0" style="19" hidden="1" customWidth="1"/>
    <col min="4345" max="4346" width="4.140625" style="19" customWidth="1"/>
    <col min="4347" max="4347" width="5.28515625" style="19" customWidth="1"/>
    <col min="4348" max="4348" width="0" style="19" hidden="1" customWidth="1"/>
    <col min="4349" max="4351" width="3.5703125" style="19" customWidth="1"/>
    <col min="4352" max="4352" width="3.140625" style="19" customWidth="1"/>
    <col min="4353" max="4356" width="3.28515625" style="19" customWidth="1"/>
    <col min="4357" max="4357" width="1" style="19" customWidth="1"/>
    <col min="4358" max="4359" width="0" style="19" hidden="1" customWidth="1"/>
    <col min="4360" max="4360" width="7.42578125" style="19" customWidth="1"/>
    <col min="4361" max="4361" width="6.140625" style="19" customWidth="1"/>
    <col min="4362" max="4362" width="0" style="19" hidden="1" customWidth="1"/>
    <col min="4363" max="4592" width="8.85546875" style="19"/>
    <col min="4593" max="4594" width="4.140625" style="19" customWidth="1"/>
    <col min="4595" max="4598" width="6.28515625" style="19" customWidth="1"/>
    <col min="4599" max="4599" width="1" style="19" customWidth="1"/>
    <col min="4600" max="4600" width="0" style="19" hidden="1" customWidth="1"/>
    <col min="4601" max="4602" width="4.140625" style="19" customWidth="1"/>
    <col min="4603" max="4603" width="5.28515625" style="19" customWidth="1"/>
    <col min="4604" max="4604" width="0" style="19" hidden="1" customWidth="1"/>
    <col min="4605" max="4607" width="3.5703125" style="19" customWidth="1"/>
    <col min="4608" max="4608" width="3.140625" style="19" customWidth="1"/>
    <col min="4609" max="4612" width="3.28515625" style="19" customWidth="1"/>
    <col min="4613" max="4613" width="1" style="19" customWidth="1"/>
    <col min="4614" max="4615" width="0" style="19" hidden="1" customWidth="1"/>
    <col min="4616" max="4616" width="7.42578125" style="19" customWidth="1"/>
    <col min="4617" max="4617" width="6.140625" style="19" customWidth="1"/>
    <col min="4618" max="4618" width="0" style="19" hidden="1" customWidth="1"/>
    <col min="4619" max="4848" width="8.85546875" style="19"/>
    <col min="4849" max="4850" width="4.140625" style="19" customWidth="1"/>
    <col min="4851" max="4854" width="6.28515625" style="19" customWidth="1"/>
    <col min="4855" max="4855" width="1" style="19" customWidth="1"/>
    <col min="4856" max="4856" width="0" style="19" hidden="1" customWidth="1"/>
    <col min="4857" max="4858" width="4.140625" style="19" customWidth="1"/>
    <col min="4859" max="4859" width="5.28515625" style="19" customWidth="1"/>
    <col min="4860" max="4860" width="0" style="19" hidden="1" customWidth="1"/>
    <col min="4861" max="4863" width="3.5703125" style="19" customWidth="1"/>
    <col min="4864" max="4864" width="3.140625" style="19" customWidth="1"/>
    <col min="4865" max="4868" width="3.28515625" style="19" customWidth="1"/>
    <col min="4869" max="4869" width="1" style="19" customWidth="1"/>
    <col min="4870" max="4871" width="0" style="19" hidden="1" customWidth="1"/>
    <col min="4872" max="4872" width="7.42578125" style="19" customWidth="1"/>
    <col min="4873" max="4873" width="6.140625" style="19" customWidth="1"/>
    <col min="4874" max="4874" width="0" style="19" hidden="1" customWidth="1"/>
    <col min="4875" max="5104" width="8.85546875" style="19"/>
    <col min="5105" max="5106" width="4.140625" style="19" customWidth="1"/>
    <col min="5107" max="5110" width="6.28515625" style="19" customWidth="1"/>
    <col min="5111" max="5111" width="1" style="19" customWidth="1"/>
    <col min="5112" max="5112" width="0" style="19" hidden="1" customWidth="1"/>
    <col min="5113" max="5114" width="4.140625" style="19" customWidth="1"/>
    <col min="5115" max="5115" width="5.28515625" style="19" customWidth="1"/>
    <col min="5116" max="5116" width="0" style="19" hidden="1" customWidth="1"/>
    <col min="5117" max="5119" width="3.5703125" style="19" customWidth="1"/>
    <col min="5120" max="5120" width="3.140625" style="19" customWidth="1"/>
    <col min="5121" max="5124" width="3.28515625" style="19" customWidth="1"/>
    <col min="5125" max="5125" width="1" style="19" customWidth="1"/>
    <col min="5126" max="5127" width="0" style="19" hidden="1" customWidth="1"/>
    <col min="5128" max="5128" width="7.42578125" style="19" customWidth="1"/>
    <col min="5129" max="5129" width="6.140625" style="19" customWidth="1"/>
    <col min="5130" max="5130" width="0" style="19" hidden="1" customWidth="1"/>
    <col min="5131" max="5360" width="8.85546875" style="19"/>
    <col min="5361" max="5362" width="4.140625" style="19" customWidth="1"/>
    <col min="5363" max="5366" width="6.28515625" style="19" customWidth="1"/>
    <col min="5367" max="5367" width="1" style="19" customWidth="1"/>
    <col min="5368" max="5368" width="0" style="19" hidden="1" customWidth="1"/>
    <col min="5369" max="5370" width="4.140625" style="19" customWidth="1"/>
    <col min="5371" max="5371" width="5.28515625" style="19" customWidth="1"/>
    <col min="5372" max="5372" width="0" style="19" hidden="1" customWidth="1"/>
    <col min="5373" max="5375" width="3.5703125" style="19" customWidth="1"/>
    <col min="5376" max="5376" width="3.140625" style="19" customWidth="1"/>
    <col min="5377" max="5380" width="3.28515625" style="19" customWidth="1"/>
    <col min="5381" max="5381" width="1" style="19" customWidth="1"/>
    <col min="5382" max="5383" width="0" style="19" hidden="1" customWidth="1"/>
    <col min="5384" max="5384" width="7.42578125" style="19" customWidth="1"/>
    <col min="5385" max="5385" width="6.140625" style="19" customWidth="1"/>
    <col min="5386" max="5386" width="0" style="19" hidden="1" customWidth="1"/>
    <col min="5387" max="5616" width="8.85546875" style="19"/>
    <col min="5617" max="5618" width="4.140625" style="19" customWidth="1"/>
    <col min="5619" max="5622" width="6.28515625" style="19" customWidth="1"/>
    <col min="5623" max="5623" width="1" style="19" customWidth="1"/>
    <col min="5624" max="5624" width="0" style="19" hidden="1" customWidth="1"/>
    <col min="5625" max="5626" width="4.140625" style="19" customWidth="1"/>
    <col min="5627" max="5627" width="5.28515625" style="19" customWidth="1"/>
    <col min="5628" max="5628" width="0" style="19" hidden="1" customWidth="1"/>
    <col min="5629" max="5631" width="3.5703125" style="19" customWidth="1"/>
    <col min="5632" max="5632" width="3.140625" style="19" customWidth="1"/>
    <col min="5633" max="5636" width="3.28515625" style="19" customWidth="1"/>
    <col min="5637" max="5637" width="1" style="19" customWidth="1"/>
    <col min="5638" max="5639" width="0" style="19" hidden="1" customWidth="1"/>
    <col min="5640" max="5640" width="7.42578125" style="19" customWidth="1"/>
    <col min="5641" max="5641" width="6.140625" style="19" customWidth="1"/>
    <col min="5642" max="5642" width="0" style="19" hidden="1" customWidth="1"/>
    <col min="5643" max="5872" width="8.85546875" style="19"/>
    <col min="5873" max="5874" width="4.140625" style="19" customWidth="1"/>
    <col min="5875" max="5878" width="6.28515625" style="19" customWidth="1"/>
    <col min="5879" max="5879" width="1" style="19" customWidth="1"/>
    <col min="5880" max="5880" width="0" style="19" hidden="1" customWidth="1"/>
    <col min="5881" max="5882" width="4.140625" style="19" customWidth="1"/>
    <col min="5883" max="5883" width="5.28515625" style="19" customWidth="1"/>
    <col min="5884" max="5884" width="0" style="19" hidden="1" customWidth="1"/>
    <col min="5885" max="5887" width="3.5703125" style="19" customWidth="1"/>
    <col min="5888" max="5888" width="3.140625" style="19" customWidth="1"/>
    <col min="5889" max="5892" width="3.28515625" style="19" customWidth="1"/>
    <col min="5893" max="5893" width="1" style="19" customWidth="1"/>
    <col min="5894" max="5895" width="0" style="19" hidden="1" customWidth="1"/>
    <col min="5896" max="5896" width="7.42578125" style="19" customWidth="1"/>
    <col min="5897" max="5897" width="6.140625" style="19" customWidth="1"/>
    <col min="5898" max="5898" width="0" style="19" hidden="1" customWidth="1"/>
    <col min="5899" max="6128" width="8.85546875" style="19"/>
    <col min="6129" max="6130" width="4.140625" style="19" customWidth="1"/>
    <col min="6131" max="6134" width="6.28515625" style="19" customWidth="1"/>
    <col min="6135" max="6135" width="1" style="19" customWidth="1"/>
    <col min="6136" max="6136" width="0" style="19" hidden="1" customWidth="1"/>
    <col min="6137" max="6138" width="4.140625" style="19" customWidth="1"/>
    <col min="6139" max="6139" width="5.28515625" style="19" customWidth="1"/>
    <col min="6140" max="6140" width="0" style="19" hidden="1" customWidth="1"/>
    <col min="6141" max="6143" width="3.5703125" style="19" customWidth="1"/>
    <col min="6144" max="6144" width="3.140625" style="19" customWidth="1"/>
    <col min="6145" max="6148" width="3.28515625" style="19" customWidth="1"/>
    <col min="6149" max="6149" width="1" style="19" customWidth="1"/>
    <col min="6150" max="6151" width="0" style="19" hidden="1" customWidth="1"/>
    <col min="6152" max="6152" width="7.42578125" style="19" customWidth="1"/>
    <col min="6153" max="6153" width="6.140625" style="19" customWidth="1"/>
    <col min="6154" max="6154" width="0" style="19" hidden="1" customWidth="1"/>
    <col min="6155" max="6384" width="8.85546875" style="19"/>
    <col min="6385" max="6386" width="4.140625" style="19" customWidth="1"/>
    <col min="6387" max="6390" width="6.28515625" style="19" customWidth="1"/>
    <col min="6391" max="6391" width="1" style="19" customWidth="1"/>
    <col min="6392" max="6392" width="0" style="19" hidden="1" customWidth="1"/>
    <col min="6393" max="6394" width="4.140625" style="19" customWidth="1"/>
    <col min="6395" max="6395" width="5.28515625" style="19" customWidth="1"/>
    <col min="6396" max="6396" width="0" style="19" hidden="1" customWidth="1"/>
    <col min="6397" max="6399" width="3.5703125" style="19" customWidth="1"/>
    <col min="6400" max="6400" width="3.140625" style="19" customWidth="1"/>
    <col min="6401" max="6404" width="3.28515625" style="19" customWidth="1"/>
    <col min="6405" max="6405" width="1" style="19" customWidth="1"/>
    <col min="6406" max="6407" width="0" style="19" hidden="1" customWidth="1"/>
    <col min="6408" max="6408" width="7.42578125" style="19" customWidth="1"/>
    <col min="6409" max="6409" width="6.140625" style="19" customWidth="1"/>
    <col min="6410" max="6410" width="0" style="19" hidden="1" customWidth="1"/>
    <col min="6411" max="6640" width="8.85546875" style="19"/>
    <col min="6641" max="6642" width="4.140625" style="19" customWidth="1"/>
    <col min="6643" max="6646" width="6.28515625" style="19" customWidth="1"/>
    <col min="6647" max="6647" width="1" style="19" customWidth="1"/>
    <col min="6648" max="6648" width="0" style="19" hidden="1" customWidth="1"/>
    <col min="6649" max="6650" width="4.140625" style="19" customWidth="1"/>
    <col min="6651" max="6651" width="5.28515625" style="19" customWidth="1"/>
    <col min="6652" max="6652" width="0" style="19" hidden="1" customWidth="1"/>
    <col min="6653" max="6655" width="3.5703125" style="19" customWidth="1"/>
    <col min="6656" max="6656" width="3.140625" style="19" customWidth="1"/>
    <col min="6657" max="6660" width="3.28515625" style="19" customWidth="1"/>
    <col min="6661" max="6661" width="1" style="19" customWidth="1"/>
    <col min="6662" max="6663" width="0" style="19" hidden="1" customWidth="1"/>
    <col min="6664" max="6664" width="7.42578125" style="19" customWidth="1"/>
    <col min="6665" max="6665" width="6.140625" style="19" customWidth="1"/>
    <col min="6666" max="6666" width="0" style="19" hidden="1" customWidth="1"/>
    <col min="6667" max="6896" width="8.85546875" style="19"/>
    <col min="6897" max="6898" width="4.140625" style="19" customWidth="1"/>
    <col min="6899" max="6902" width="6.28515625" style="19" customWidth="1"/>
    <col min="6903" max="6903" width="1" style="19" customWidth="1"/>
    <col min="6904" max="6904" width="0" style="19" hidden="1" customWidth="1"/>
    <col min="6905" max="6906" width="4.140625" style="19" customWidth="1"/>
    <col min="6907" max="6907" width="5.28515625" style="19" customWidth="1"/>
    <col min="6908" max="6908" width="0" style="19" hidden="1" customWidth="1"/>
    <col min="6909" max="6911" width="3.5703125" style="19" customWidth="1"/>
    <col min="6912" max="6912" width="3.140625" style="19" customWidth="1"/>
    <col min="6913" max="6916" width="3.28515625" style="19" customWidth="1"/>
    <col min="6917" max="6917" width="1" style="19" customWidth="1"/>
    <col min="6918" max="6919" width="0" style="19" hidden="1" customWidth="1"/>
    <col min="6920" max="6920" width="7.42578125" style="19" customWidth="1"/>
    <col min="6921" max="6921" width="6.140625" style="19" customWidth="1"/>
    <col min="6922" max="6922" width="0" style="19" hidden="1" customWidth="1"/>
    <col min="6923" max="7152" width="8.85546875" style="19"/>
    <col min="7153" max="7154" width="4.140625" style="19" customWidth="1"/>
    <col min="7155" max="7158" width="6.28515625" style="19" customWidth="1"/>
    <col min="7159" max="7159" width="1" style="19" customWidth="1"/>
    <col min="7160" max="7160" width="0" style="19" hidden="1" customWidth="1"/>
    <col min="7161" max="7162" width="4.140625" style="19" customWidth="1"/>
    <col min="7163" max="7163" width="5.28515625" style="19" customWidth="1"/>
    <col min="7164" max="7164" width="0" style="19" hidden="1" customWidth="1"/>
    <col min="7165" max="7167" width="3.5703125" style="19" customWidth="1"/>
    <col min="7168" max="7168" width="3.140625" style="19" customWidth="1"/>
    <col min="7169" max="7172" width="3.28515625" style="19" customWidth="1"/>
    <col min="7173" max="7173" width="1" style="19" customWidth="1"/>
    <col min="7174" max="7175" width="0" style="19" hidden="1" customWidth="1"/>
    <col min="7176" max="7176" width="7.42578125" style="19" customWidth="1"/>
    <col min="7177" max="7177" width="6.140625" style="19" customWidth="1"/>
    <col min="7178" max="7178" width="0" style="19" hidden="1" customWidth="1"/>
    <col min="7179" max="7408" width="8.85546875" style="19"/>
    <col min="7409" max="7410" width="4.140625" style="19" customWidth="1"/>
    <col min="7411" max="7414" width="6.28515625" style="19" customWidth="1"/>
    <col min="7415" max="7415" width="1" style="19" customWidth="1"/>
    <col min="7416" max="7416" width="0" style="19" hidden="1" customWidth="1"/>
    <col min="7417" max="7418" width="4.140625" style="19" customWidth="1"/>
    <col min="7419" max="7419" width="5.28515625" style="19" customWidth="1"/>
    <col min="7420" max="7420" width="0" style="19" hidden="1" customWidth="1"/>
    <col min="7421" max="7423" width="3.5703125" style="19" customWidth="1"/>
    <col min="7424" max="7424" width="3.140625" style="19" customWidth="1"/>
    <col min="7425" max="7428" width="3.28515625" style="19" customWidth="1"/>
    <col min="7429" max="7429" width="1" style="19" customWidth="1"/>
    <col min="7430" max="7431" width="0" style="19" hidden="1" customWidth="1"/>
    <col min="7432" max="7432" width="7.42578125" style="19" customWidth="1"/>
    <col min="7433" max="7433" width="6.140625" style="19" customWidth="1"/>
    <col min="7434" max="7434" width="0" style="19" hidden="1" customWidth="1"/>
    <col min="7435" max="7664" width="8.85546875" style="19"/>
    <col min="7665" max="7666" width="4.140625" style="19" customWidth="1"/>
    <col min="7667" max="7670" width="6.28515625" style="19" customWidth="1"/>
    <col min="7671" max="7671" width="1" style="19" customWidth="1"/>
    <col min="7672" max="7672" width="0" style="19" hidden="1" customWidth="1"/>
    <col min="7673" max="7674" width="4.140625" style="19" customWidth="1"/>
    <col min="7675" max="7675" width="5.28515625" style="19" customWidth="1"/>
    <col min="7676" max="7676" width="0" style="19" hidden="1" customWidth="1"/>
    <col min="7677" max="7679" width="3.5703125" style="19" customWidth="1"/>
    <col min="7680" max="7680" width="3.140625" style="19" customWidth="1"/>
    <col min="7681" max="7684" width="3.28515625" style="19" customWidth="1"/>
    <col min="7685" max="7685" width="1" style="19" customWidth="1"/>
    <col min="7686" max="7687" width="0" style="19" hidden="1" customWidth="1"/>
    <col min="7688" max="7688" width="7.42578125" style="19" customWidth="1"/>
    <col min="7689" max="7689" width="6.140625" style="19" customWidth="1"/>
    <col min="7690" max="7690" width="0" style="19" hidden="1" customWidth="1"/>
    <col min="7691" max="7920" width="8.85546875" style="19"/>
    <col min="7921" max="7922" width="4.140625" style="19" customWidth="1"/>
    <col min="7923" max="7926" width="6.28515625" style="19" customWidth="1"/>
    <col min="7927" max="7927" width="1" style="19" customWidth="1"/>
    <col min="7928" max="7928" width="0" style="19" hidden="1" customWidth="1"/>
    <col min="7929" max="7930" width="4.140625" style="19" customWidth="1"/>
    <col min="7931" max="7931" width="5.28515625" style="19" customWidth="1"/>
    <col min="7932" max="7932" width="0" style="19" hidden="1" customWidth="1"/>
    <col min="7933" max="7935" width="3.5703125" style="19" customWidth="1"/>
    <col min="7936" max="7936" width="3.140625" style="19" customWidth="1"/>
    <col min="7937" max="7940" width="3.28515625" style="19" customWidth="1"/>
    <col min="7941" max="7941" width="1" style="19" customWidth="1"/>
    <col min="7942" max="7943" width="0" style="19" hidden="1" customWidth="1"/>
    <col min="7944" max="7944" width="7.42578125" style="19" customWidth="1"/>
    <col min="7945" max="7945" width="6.140625" style="19" customWidth="1"/>
    <col min="7946" max="7946" width="0" style="19" hidden="1" customWidth="1"/>
    <col min="7947" max="8176" width="8.85546875" style="19"/>
    <col min="8177" max="8178" width="4.140625" style="19" customWidth="1"/>
    <col min="8179" max="8182" width="6.28515625" style="19" customWidth="1"/>
    <col min="8183" max="8183" width="1" style="19" customWidth="1"/>
    <col min="8184" max="8184" width="0" style="19" hidden="1" customWidth="1"/>
    <col min="8185" max="8186" width="4.140625" style="19" customWidth="1"/>
    <col min="8187" max="8187" width="5.28515625" style="19" customWidth="1"/>
    <col min="8188" max="8188" width="0" style="19" hidden="1" customWidth="1"/>
    <col min="8189" max="8191" width="3.5703125" style="19" customWidth="1"/>
    <col min="8192" max="8192" width="3.140625" style="19" customWidth="1"/>
    <col min="8193" max="8196" width="3.28515625" style="19" customWidth="1"/>
    <col min="8197" max="8197" width="1" style="19" customWidth="1"/>
    <col min="8198" max="8199" width="0" style="19" hidden="1" customWidth="1"/>
    <col min="8200" max="8200" width="7.42578125" style="19" customWidth="1"/>
    <col min="8201" max="8201" width="6.140625" style="19" customWidth="1"/>
    <col min="8202" max="8202" width="0" style="19" hidden="1" customWidth="1"/>
    <col min="8203" max="8432" width="8.85546875" style="19"/>
    <col min="8433" max="8434" width="4.140625" style="19" customWidth="1"/>
    <col min="8435" max="8438" width="6.28515625" style="19" customWidth="1"/>
    <col min="8439" max="8439" width="1" style="19" customWidth="1"/>
    <col min="8440" max="8440" width="0" style="19" hidden="1" customWidth="1"/>
    <col min="8441" max="8442" width="4.140625" style="19" customWidth="1"/>
    <col min="8443" max="8443" width="5.28515625" style="19" customWidth="1"/>
    <col min="8444" max="8444" width="0" style="19" hidden="1" customWidth="1"/>
    <col min="8445" max="8447" width="3.5703125" style="19" customWidth="1"/>
    <col min="8448" max="8448" width="3.140625" style="19" customWidth="1"/>
    <col min="8449" max="8452" width="3.28515625" style="19" customWidth="1"/>
    <col min="8453" max="8453" width="1" style="19" customWidth="1"/>
    <col min="8454" max="8455" width="0" style="19" hidden="1" customWidth="1"/>
    <col min="8456" max="8456" width="7.42578125" style="19" customWidth="1"/>
    <col min="8457" max="8457" width="6.140625" style="19" customWidth="1"/>
    <col min="8458" max="8458" width="0" style="19" hidden="1" customWidth="1"/>
    <col min="8459" max="8688" width="8.85546875" style="19"/>
    <col min="8689" max="8690" width="4.140625" style="19" customWidth="1"/>
    <col min="8691" max="8694" width="6.28515625" style="19" customWidth="1"/>
    <col min="8695" max="8695" width="1" style="19" customWidth="1"/>
    <col min="8696" max="8696" width="0" style="19" hidden="1" customWidth="1"/>
    <col min="8697" max="8698" width="4.140625" style="19" customWidth="1"/>
    <col min="8699" max="8699" width="5.28515625" style="19" customWidth="1"/>
    <col min="8700" max="8700" width="0" style="19" hidden="1" customWidth="1"/>
    <col min="8701" max="8703" width="3.5703125" style="19" customWidth="1"/>
    <col min="8704" max="8704" width="3.140625" style="19" customWidth="1"/>
    <col min="8705" max="8708" width="3.28515625" style="19" customWidth="1"/>
    <col min="8709" max="8709" width="1" style="19" customWidth="1"/>
    <col min="8710" max="8711" width="0" style="19" hidden="1" customWidth="1"/>
    <col min="8712" max="8712" width="7.42578125" style="19" customWidth="1"/>
    <col min="8713" max="8713" width="6.140625" style="19" customWidth="1"/>
    <col min="8714" max="8714" width="0" style="19" hidden="1" customWidth="1"/>
    <col min="8715" max="8944" width="8.85546875" style="19"/>
    <col min="8945" max="8946" width="4.140625" style="19" customWidth="1"/>
    <col min="8947" max="8950" width="6.28515625" style="19" customWidth="1"/>
    <col min="8951" max="8951" width="1" style="19" customWidth="1"/>
    <col min="8952" max="8952" width="0" style="19" hidden="1" customWidth="1"/>
    <col min="8953" max="8954" width="4.140625" style="19" customWidth="1"/>
    <col min="8955" max="8955" width="5.28515625" style="19" customWidth="1"/>
    <col min="8956" max="8956" width="0" style="19" hidden="1" customWidth="1"/>
    <col min="8957" max="8959" width="3.5703125" style="19" customWidth="1"/>
    <col min="8960" max="8960" width="3.140625" style="19" customWidth="1"/>
    <col min="8961" max="8964" width="3.28515625" style="19" customWidth="1"/>
    <col min="8965" max="8965" width="1" style="19" customWidth="1"/>
    <col min="8966" max="8967" width="0" style="19" hidden="1" customWidth="1"/>
    <col min="8968" max="8968" width="7.42578125" style="19" customWidth="1"/>
    <col min="8969" max="8969" width="6.140625" style="19" customWidth="1"/>
    <col min="8970" max="8970" width="0" style="19" hidden="1" customWidth="1"/>
    <col min="8971" max="9200" width="8.85546875" style="19"/>
    <col min="9201" max="9202" width="4.140625" style="19" customWidth="1"/>
    <col min="9203" max="9206" width="6.28515625" style="19" customWidth="1"/>
    <col min="9207" max="9207" width="1" style="19" customWidth="1"/>
    <col min="9208" max="9208" width="0" style="19" hidden="1" customWidth="1"/>
    <col min="9209" max="9210" width="4.140625" style="19" customWidth="1"/>
    <col min="9211" max="9211" width="5.28515625" style="19" customWidth="1"/>
    <col min="9212" max="9212" width="0" style="19" hidden="1" customWidth="1"/>
    <col min="9213" max="9215" width="3.5703125" style="19" customWidth="1"/>
    <col min="9216" max="9216" width="3.140625" style="19" customWidth="1"/>
    <col min="9217" max="9220" width="3.28515625" style="19" customWidth="1"/>
    <col min="9221" max="9221" width="1" style="19" customWidth="1"/>
    <col min="9222" max="9223" width="0" style="19" hidden="1" customWidth="1"/>
    <col min="9224" max="9224" width="7.42578125" style="19" customWidth="1"/>
    <col min="9225" max="9225" width="6.140625" style="19" customWidth="1"/>
    <col min="9226" max="9226" width="0" style="19" hidden="1" customWidth="1"/>
    <col min="9227" max="9456" width="8.85546875" style="19"/>
    <col min="9457" max="9458" width="4.140625" style="19" customWidth="1"/>
    <col min="9459" max="9462" width="6.28515625" style="19" customWidth="1"/>
    <col min="9463" max="9463" width="1" style="19" customWidth="1"/>
    <col min="9464" max="9464" width="0" style="19" hidden="1" customWidth="1"/>
    <col min="9465" max="9466" width="4.140625" style="19" customWidth="1"/>
    <col min="9467" max="9467" width="5.28515625" style="19" customWidth="1"/>
    <col min="9468" max="9468" width="0" style="19" hidden="1" customWidth="1"/>
    <col min="9469" max="9471" width="3.5703125" style="19" customWidth="1"/>
    <col min="9472" max="9472" width="3.140625" style="19" customWidth="1"/>
    <col min="9473" max="9476" width="3.28515625" style="19" customWidth="1"/>
    <col min="9477" max="9477" width="1" style="19" customWidth="1"/>
    <col min="9478" max="9479" width="0" style="19" hidden="1" customWidth="1"/>
    <col min="9480" max="9480" width="7.42578125" style="19" customWidth="1"/>
    <col min="9481" max="9481" width="6.140625" style="19" customWidth="1"/>
    <col min="9482" max="9482" width="0" style="19" hidden="1" customWidth="1"/>
    <col min="9483" max="9712" width="8.85546875" style="19"/>
    <col min="9713" max="9714" width="4.140625" style="19" customWidth="1"/>
    <col min="9715" max="9718" width="6.28515625" style="19" customWidth="1"/>
    <col min="9719" max="9719" width="1" style="19" customWidth="1"/>
    <col min="9720" max="9720" width="0" style="19" hidden="1" customWidth="1"/>
    <col min="9721" max="9722" width="4.140625" style="19" customWidth="1"/>
    <col min="9723" max="9723" width="5.28515625" style="19" customWidth="1"/>
    <col min="9724" max="9724" width="0" style="19" hidden="1" customWidth="1"/>
    <col min="9725" max="9727" width="3.5703125" style="19" customWidth="1"/>
    <col min="9728" max="9728" width="3.140625" style="19" customWidth="1"/>
    <col min="9729" max="9732" width="3.28515625" style="19" customWidth="1"/>
    <col min="9733" max="9733" width="1" style="19" customWidth="1"/>
    <col min="9734" max="9735" width="0" style="19" hidden="1" customWidth="1"/>
    <col min="9736" max="9736" width="7.42578125" style="19" customWidth="1"/>
    <col min="9737" max="9737" width="6.140625" style="19" customWidth="1"/>
    <col min="9738" max="9738" width="0" style="19" hidden="1" customWidth="1"/>
    <col min="9739" max="9968" width="8.85546875" style="19"/>
    <col min="9969" max="9970" width="4.140625" style="19" customWidth="1"/>
    <col min="9971" max="9974" width="6.28515625" style="19" customWidth="1"/>
    <col min="9975" max="9975" width="1" style="19" customWidth="1"/>
    <col min="9976" max="9976" width="0" style="19" hidden="1" customWidth="1"/>
    <col min="9977" max="9978" width="4.140625" style="19" customWidth="1"/>
    <col min="9979" max="9979" width="5.28515625" style="19" customWidth="1"/>
    <col min="9980" max="9980" width="0" style="19" hidden="1" customWidth="1"/>
    <col min="9981" max="9983" width="3.5703125" style="19" customWidth="1"/>
    <col min="9984" max="9984" width="3.140625" style="19" customWidth="1"/>
    <col min="9985" max="9988" width="3.28515625" style="19" customWidth="1"/>
    <col min="9989" max="9989" width="1" style="19" customWidth="1"/>
    <col min="9990" max="9991" width="0" style="19" hidden="1" customWidth="1"/>
    <col min="9992" max="9992" width="7.42578125" style="19" customWidth="1"/>
    <col min="9993" max="9993" width="6.140625" style="19" customWidth="1"/>
    <col min="9994" max="9994" width="0" style="19" hidden="1" customWidth="1"/>
    <col min="9995" max="10224" width="8.85546875" style="19"/>
    <col min="10225" max="10226" width="4.140625" style="19" customWidth="1"/>
    <col min="10227" max="10230" width="6.28515625" style="19" customWidth="1"/>
    <col min="10231" max="10231" width="1" style="19" customWidth="1"/>
    <col min="10232" max="10232" width="0" style="19" hidden="1" customWidth="1"/>
    <col min="10233" max="10234" width="4.140625" style="19" customWidth="1"/>
    <col min="10235" max="10235" width="5.28515625" style="19" customWidth="1"/>
    <col min="10236" max="10236" width="0" style="19" hidden="1" customWidth="1"/>
    <col min="10237" max="10239" width="3.5703125" style="19" customWidth="1"/>
    <col min="10240" max="10240" width="3.140625" style="19" customWidth="1"/>
    <col min="10241" max="10244" width="3.28515625" style="19" customWidth="1"/>
    <col min="10245" max="10245" width="1" style="19" customWidth="1"/>
    <col min="10246" max="10247" width="0" style="19" hidden="1" customWidth="1"/>
    <col min="10248" max="10248" width="7.42578125" style="19" customWidth="1"/>
    <col min="10249" max="10249" width="6.140625" style="19" customWidth="1"/>
    <col min="10250" max="10250" width="0" style="19" hidden="1" customWidth="1"/>
    <col min="10251" max="10480" width="8.85546875" style="19"/>
    <col min="10481" max="10482" width="4.140625" style="19" customWidth="1"/>
    <col min="10483" max="10486" width="6.28515625" style="19" customWidth="1"/>
    <col min="10487" max="10487" width="1" style="19" customWidth="1"/>
    <col min="10488" max="10488" width="0" style="19" hidden="1" customWidth="1"/>
    <col min="10489" max="10490" width="4.140625" style="19" customWidth="1"/>
    <col min="10491" max="10491" width="5.28515625" style="19" customWidth="1"/>
    <col min="10492" max="10492" width="0" style="19" hidden="1" customWidth="1"/>
    <col min="10493" max="10495" width="3.5703125" style="19" customWidth="1"/>
    <col min="10496" max="10496" width="3.140625" style="19" customWidth="1"/>
    <col min="10497" max="10500" width="3.28515625" style="19" customWidth="1"/>
    <col min="10501" max="10501" width="1" style="19" customWidth="1"/>
    <col min="10502" max="10503" width="0" style="19" hidden="1" customWidth="1"/>
    <col min="10504" max="10504" width="7.42578125" style="19" customWidth="1"/>
    <col min="10505" max="10505" width="6.140625" style="19" customWidth="1"/>
    <col min="10506" max="10506" width="0" style="19" hidden="1" customWidth="1"/>
    <col min="10507" max="10736" width="8.85546875" style="19"/>
    <col min="10737" max="10738" width="4.140625" style="19" customWidth="1"/>
    <col min="10739" max="10742" width="6.28515625" style="19" customWidth="1"/>
    <col min="10743" max="10743" width="1" style="19" customWidth="1"/>
    <col min="10744" max="10744" width="0" style="19" hidden="1" customWidth="1"/>
    <col min="10745" max="10746" width="4.140625" style="19" customWidth="1"/>
    <col min="10747" max="10747" width="5.28515625" style="19" customWidth="1"/>
    <col min="10748" max="10748" width="0" style="19" hidden="1" customWidth="1"/>
    <col min="10749" max="10751" width="3.5703125" style="19" customWidth="1"/>
    <col min="10752" max="10752" width="3.140625" style="19" customWidth="1"/>
    <col min="10753" max="10756" width="3.28515625" style="19" customWidth="1"/>
    <col min="10757" max="10757" width="1" style="19" customWidth="1"/>
    <col min="10758" max="10759" width="0" style="19" hidden="1" customWidth="1"/>
    <col min="10760" max="10760" width="7.42578125" style="19" customWidth="1"/>
    <col min="10761" max="10761" width="6.140625" style="19" customWidth="1"/>
    <col min="10762" max="10762" width="0" style="19" hidden="1" customWidth="1"/>
    <col min="10763" max="10992" width="8.85546875" style="19"/>
    <col min="10993" max="10994" width="4.140625" style="19" customWidth="1"/>
    <col min="10995" max="10998" width="6.28515625" style="19" customWidth="1"/>
    <col min="10999" max="10999" width="1" style="19" customWidth="1"/>
    <col min="11000" max="11000" width="0" style="19" hidden="1" customWidth="1"/>
    <col min="11001" max="11002" width="4.140625" style="19" customWidth="1"/>
    <col min="11003" max="11003" width="5.28515625" style="19" customWidth="1"/>
    <col min="11004" max="11004" width="0" style="19" hidden="1" customWidth="1"/>
    <col min="11005" max="11007" width="3.5703125" style="19" customWidth="1"/>
    <col min="11008" max="11008" width="3.140625" style="19" customWidth="1"/>
    <col min="11009" max="11012" width="3.28515625" style="19" customWidth="1"/>
    <col min="11013" max="11013" width="1" style="19" customWidth="1"/>
    <col min="11014" max="11015" width="0" style="19" hidden="1" customWidth="1"/>
    <col min="11016" max="11016" width="7.42578125" style="19" customWidth="1"/>
    <col min="11017" max="11017" width="6.140625" style="19" customWidth="1"/>
    <col min="11018" max="11018" width="0" style="19" hidden="1" customWidth="1"/>
    <col min="11019" max="11248" width="8.85546875" style="19"/>
    <col min="11249" max="11250" width="4.140625" style="19" customWidth="1"/>
    <col min="11251" max="11254" width="6.28515625" style="19" customWidth="1"/>
    <col min="11255" max="11255" width="1" style="19" customWidth="1"/>
    <col min="11256" max="11256" width="0" style="19" hidden="1" customWidth="1"/>
    <col min="11257" max="11258" width="4.140625" style="19" customWidth="1"/>
    <col min="11259" max="11259" width="5.28515625" style="19" customWidth="1"/>
    <col min="11260" max="11260" width="0" style="19" hidden="1" customWidth="1"/>
    <col min="11261" max="11263" width="3.5703125" style="19" customWidth="1"/>
    <col min="11264" max="11264" width="3.140625" style="19" customWidth="1"/>
    <col min="11265" max="11268" width="3.28515625" style="19" customWidth="1"/>
    <col min="11269" max="11269" width="1" style="19" customWidth="1"/>
    <col min="11270" max="11271" width="0" style="19" hidden="1" customWidth="1"/>
    <col min="11272" max="11272" width="7.42578125" style="19" customWidth="1"/>
    <col min="11273" max="11273" width="6.140625" style="19" customWidth="1"/>
    <col min="11274" max="11274" width="0" style="19" hidden="1" customWidth="1"/>
    <col min="11275" max="11504" width="8.85546875" style="19"/>
    <col min="11505" max="11506" width="4.140625" style="19" customWidth="1"/>
    <col min="11507" max="11510" width="6.28515625" style="19" customWidth="1"/>
    <col min="11511" max="11511" width="1" style="19" customWidth="1"/>
    <col min="11512" max="11512" width="0" style="19" hidden="1" customWidth="1"/>
    <col min="11513" max="11514" width="4.140625" style="19" customWidth="1"/>
    <col min="11515" max="11515" width="5.28515625" style="19" customWidth="1"/>
    <col min="11516" max="11516" width="0" style="19" hidden="1" customWidth="1"/>
    <col min="11517" max="11519" width="3.5703125" style="19" customWidth="1"/>
    <col min="11520" max="11520" width="3.140625" style="19" customWidth="1"/>
    <col min="11521" max="11524" width="3.28515625" style="19" customWidth="1"/>
    <col min="11525" max="11525" width="1" style="19" customWidth="1"/>
    <col min="11526" max="11527" width="0" style="19" hidden="1" customWidth="1"/>
    <col min="11528" max="11528" width="7.42578125" style="19" customWidth="1"/>
    <col min="11529" max="11529" width="6.140625" style="19" customWidth="1"/>
    <col min="11530" max="11530" width="0" style="19" hidden="1" customWidth="1"/>
    <col min="11531" max="11760" width="8.85546875" style="19"/>
    <col min="11761" max="11762" width="4.140625" style="19" customWidth="1"/>
    <col min="11763" max="11766" width="6.28515625" style="19" customWidth="1"/>
    <col min="11767" max="11767" width="1" style="19" customWidth="1"/>
    <col min="11768" max="11768" width="0" style="19" hidden="1" customWidth="1"/>
    <col min="11769" max="11770" width="4.140625" style="19" customWidth="1"/>
    <col min="11771" max="11771" width="5.28515625" style="19" customWidth="1"/>
    <col min="11772" max="11772" width="0" style="19" hidden="1" customWidth="1"/>
    <col min="11773" max="11775" width="3.5703125" style="19" customWidth="1"/>
    <col min="11776" max="11776" width="3.140625" style="19" customWidth="1"/>
    <col min="11777" max="11780" width="3.28515625" style="19" customWidth="1"/>
    <col min="11781" max="11781" width="1" style="19" customWidth="1"/>
    <col min="11782" max="11783" width="0" style="19" hidden="1" customWidth="1"/>
    <col min="11784" max="11784" width="7.42578125" style="19" customWidth="1"/>
    <col min="11785" max="11785" width="6.140625" style="19" customWidth="1"/>
    <col min="11786" max="11786" width="0" style="19" hidden="1" customWidth="1"/>
    <col min="11787" max="12016" width="8.85546875" style="19"/>
    <col min="12017" max="12018" width="4.140625" style="19" customWidth="1"/>
    <col min="12019" max="12022" width="6.28515625" style="19" customWidth="1"/>
    <col min="12023" max="12023" width="1" style="19" customWidth="1"/>
    <col min="12024" max="12024" width="0" style="19" hidden="1" customWidth="1"/>
    <col min="12025" max="12026" width="4.140625" style="19" customWidth="1"/>
    <col min="12027" max="12027" width="5.28515625" style="19" customWidth="1"/>
    <col min="12028" max="12028" width="0" style="19" hidden="1" customWidth="1"/>
    <col min="12029" max="12031" width="3.5703125" style="19" customWidth="1"/>
    <col min="12032" max="12032" width="3.140625" style="19" customWidth="1"/>
    <col min="12033" max="12036" width="3.28515625" style="19" customWidth="1"/>
    <col min="12037" max="12037" width="1" style="19" customWidth="1"/>
    <col min="12038" max="12039" width="0" style="19" hidden="1" customWidth="1"/>
    <col min="12040" max="12040" width="7.42578125" style="19" customWidth="1"/>
    <col min="12041" max="12041" width="6.140625" style="19" customWidth="1"/>
    <col min="12042" max="12042" width="0" style="19" hidden="1" customWidth="1"/>
    <col min="12043" max="12272" width="8.85546875" style="19"/>
    <col min="12273" max="12274" width="4.140625" style="19" customWidth="1"/>
    <col min="12275" max="12278" width="6.28515625" style="19" customWidth="1"/>
    <col min="12279" max="12279" width="1" style="19" customWidth="1"/>
    <col min="12280" max="12280" width="0" style="19" hidden="1" customWidth="1"/>
    <col min="12281" max="12282" width="4.140625" style="19" customWidth="1"/>
    <col min="12283" max="12283" width="5.28515625" style="19" customWidth="1"/>
    <col min="12284" max="12284" width="0" style="19" hidden="1" customWidth="1"/>
    <col min="12285" max="12287" width="3.5703125" style="19" customWidth="1"/>
    <col min="12288" max="12288" width="3.140625" style="19" customWidth="1"/>
    <col min="12289" max="12292" width="3.28515625" style="19" customWidth="1"/>
    <col min="12293" max="12293" width="1" style="19" customWidth="1"/>
    <col min="12294" max="12295" width="0" style="19" hidden="1" customWidth="1"/>
    <col min="12296" max="12296" width="7.42578125" style="19" customWidth="1"/>
    <col min="12297" max="12297" width="6.140625" style="19" customWidth="1"/>
    <col min="12298" max="12298" width="0" style="19" hidden="1" customWidth="1"/>
    <col min="12299" max="12528" width="8.85546875" style="19"/>
    <col min="12529" max="12530" width="4.140625" style="19" customWidth="1"/>
    <col min="12531" max="12534" width="6.28515625" style="19" customWidth="1"/>
    <col min="12535" max="12535" width="1" style="19" customWidth="1"/>
    <col min="12536" max="12536" width="0" style="19" hidden="1" customWidth="1"/>
    <col min="12537" max="12538" width="4.140625" style="19" customWidth="1"/>
    <col min="12539" max="12539" width="5.28515625" style="19" customWidth="1"/>
    <col min="12540" max="12540" width="0" style="19" hidden="1" customWidth="1"/>
    <col min="12541" max="12543" width="3.5703125" style="19" customWidth="1"/>
    <col min="12544" max="12544" width="3.140625" style="19" customWidth="1"/>
    <col min="12545" max="12548" width="3.28515625" style="19" customWidth="1"/>
    <col min="12549" max="12549" width="1" style="19" customWidth="1"/>
    <col min="12550" max="12551" width="0" style="19" hidden="1" customWidth="1"/>
    <col min="12552" max="12552" width="7.42578125" style="19" customWidth="1"/>
    <col min="12553" max="12553" width="6.140625" style="19" customWidth="1"/>
    <col min="12554" max="12554" width="0" style="19" hidden="1" customWidth="1"/>
    <col min="12555" max="12784" width="8.85546875" style="19"/>
    <col min="12785" max="12786" width="4.140625" style="19" customWidth="1"/>
    <col min="12787" max="12790" width="6.28515625" style="19" customWidth="1"/>
    <col min="12791" max="12791" width="1" style="19" customWidth="1"/>
    <col min="12792" max="12792" width="0" style="19" hidden="1" customWidth="1"/>
    <col min="12793" max="12794" width="4.140625" style="19" customWidth="1"/>
    <col min="12795" max="12795" width="5.28515625" style="19" customWidth="1"/>
    <col min="12796" max="12796" width="0" style="19" hidden="1" customWidth="1"/>
    <col min="12797" max="12799" width="3.5703125" style="19" customWidth="1"/>
    <col min="12800" max="12800" width="3.140625" style="19" customWidth="1"/>
    <col min="12801" max="12804" width="3.28515625" style="19" customWidth="1"/>
    <col min="12805" max="12805" width="1" style="19" customWidth="1"/>
    <col min="12806" max="12807" width="0" style="19" hidden="1" customWidth="1"/>
    <col min="12808" max="12808" width="7.42578125" style="19" customWidth="1"/>
    <col min="12809" max="12809" width="6.140625" style="19" customWidth="1"/>
    <col min="12810" max="12810" width="0" style="19" hidden="1" customWidth="1"/>
    <col min="12811" max="13040" width="8.85546875" style="19"/>
    <col min="13041" max="13042" width="4.140625" style="19" customWidth="1"/>
    <col min="13043" max="13046" width="6.28515625" style="19" customWidth="1"/>
    <col min="13047" max="13047" width="1" style="19" customWidth="1"/>
    <col min="13048" max="13048" width="0" style="19" hidden="1" customWidth="1"/>
    <col min="13049" max="13050" width="4.140625" style="19" customWidth="1"/>
    <col min="13051" max="13051" width="5.28515625" style="19" customWidth="1"/>
    <col min="13052" max="13052" width="0" style="19" hidden="1" customWidth="1"/>
    <col min="13053" max="13055" width="3.5703125" style="19" customWidth="1"/>
    <col min="13056" max="13056" width="3.140625" style="19" customWidth="1"/>
    <col min="13057" max="13060" width="3.28515625" style="19" customWidth="1"/>
    <col min="13061" max="13061" width="1" style="19" customWidth="1"/>
    <col min="13062" max="13063" width="0" style="19" hidden="1" customWidth="1"/>
    <col min="13064" max="13064" width="7.42578125" style="19" customWidth="1"/>
    <col min="13065" max="13065" width="6.140625" style="19" customWidth="1"/>
    <col min="13066" max="13066" width="0" style="19" hidden="1" customWidth="1"/>
    <col min="13067" max="13296" width="8.85546875" style="19"/>
    <col min="13297" max="13298" width="4.140625" style="19" customWidth="1"/>
    <col min="13299" max="13302" width="6.28515625" style="19" customWidth="1"/>
    <col min="13303" max="13303" width="1" style="19" customWidth="1"/>
    <col min="13304" max="13304" width="0" style="19" hidden="1" customWidth="1"/>
    <col min="13305" max="13306" width="4.140625" style="19" customWidth="1"/>
    <col min="13307" max="13307" width="5.28515625" style="19" customWidth="1"/>
    <col min="13308" max="13308" width="0" style="19" hidden="1" customWidth="1"/>
    <col min="13309" max="13311" width="3.5703125" style="19" customWidth="1"/>
    <col min="13312" max="13312" width="3.140625" style="19" customWidth="1"/>
    <col min="13313" max="13316" width="3.28515625" style="19" customWidth="1"/>
    <col min="13317" max="13317" width="1" style="19" customWidth="1"/>
    <col min="13318" max="13319" width="0" style="19" hidden="1" customWidth="1"/>
    <col min="13320" max="13320" width="7.42578125" style="19" customWidth="1"/>
    <col min="13321" max="13321" width="6.140625" style="19" customWidth="1"/>
    <col min="13322" max="13322" width="0" style="19" hidden="1" customWidth="1"/>
    <col min="13323" max="13552" width="8.85546875" style="19"/>
    <col min="13553" max="13554" width="4.140625" style="19" customWidth="1"/>
    <col min="13555" max="13558" width="6.28515625" style="19" customWidth="1"/>
    <col min="13559" max="13559" width="1" style="19" customWidth="1"/>
    <col min="13560" max="13560" width="0" style="19" hidden="1" customWidth="1"/>
    <col min="13561" max="13562" width="4.140625" style="19" customWidth="1"/>
    <col min="13563" max="13563" width="5.28515625" style="19" customWidth="1"/>
    <col min="13564" max="13564" width="0" style="19" hidden="1" customWidth="1"/>
    <col min="13565" max="13567" width="3.5703125" style="19" customWidth="1"/>
    <col min="13568" max="13568" width="3.140625" style="19" customWidth="1"/>
    <col min="13569" max="13572" width="3.28515625" style="19" customWidth="1"/>
    <col min="13573" max="13573" width="1" style="19" customWidth="1"/>
    <col min="13574" max="13575" width="0" style="19" hidden="1" customWidth="1"/>
    <col min="13576" max="13576" width="7.42578125" style="19" customWidth="1"/>
    <col min="13577" max="13577" width="6.140625" style="19" customWidth="1"/>
    <col min="13578" max="13578" width="0" style="19" hidden="1" customWidth="1"/>
    <col min="13579" max="13808" width="8.85546875" style="19"/>
    <col min="13809" max="13810" width="4.140625" style="19" customWidth="1"/>
    <col min="13811" max="13814" width="6.28515625" style="19" customWidth="1"/>
    <col min="13815" max="13815" width="1" style="19" customWidth="1"/>
    <col min="13816" max="13816" width="0" style="19" hidden="1" customWidth="1"/>
    <col min="13817" max="13818" width="4.140625" style="19" customWidth="1"/>
    <col min="13819" max="13819" width="5.28515625" style="19" customWidth="1"/>
    <col min="13820" max="13820" width="0" style="19" hidden="1" customWidth="1"/>
    <col min="13821" max="13823" width="3.5703125" style="19" customWidth="1"/>
    <col min="13824" max="13824" width="3.140625" style="19" customWidth="1"/>
    <col min="13825" max="13828" width="3.28515625" style="19" customWidth="1"/>
    <col min="13829" max="13829" width="1" style="19" customWidth="1"/>
    <col min="13830" max="13831" width="0" style="19" hidden="1" customWidth="1"/>
    <col min="13832" max="13832" width="7.42578125" style="19" customWidth="1"/>
    <col min="13833" max="13833" width="6.140625" style="19" customWidth="1"/>
    <col min="13834" max="13834" width="0" style="19" hidden="1" customWidth="1"/>
    <col min="13835" max="14064" width="8.85546875" style="19"/>
    <col min="14065" max="14066" width="4.140625" style="19" customWidth="1"/>
    <col min="14067" max="14070" width="6.28515625" style="19" customWidth="1"/>
    <col min="14071" max="14071" width="1" style="19" customWidth="1"/>
    <col min="14072" max="14072" width="0" style="19" hidden="1" customWidth="1"/>
    <col min="14073" max="14074" width="4.140625" style="19" customWidth="1"/>
    <col min="14075" max="14075" width="5.28515625" style="19" customWidth="1"/>
    <col min="14076" max="14076" width="0" style="19" hidden="1" customWidth="1"/>
    <col min="14077" max="14079" width="3.5703125" style="19" customWidth="1"/>
    <col min="14080" max="14080" width="3.140625" style="19" customWidth="1"/>
    <col min="14081" max="14084" width="3.28515625" style="19" customWidth="1"/>
    <col min="14085" max="14085" width="1" style="19" customWidth="1"/>
    <col min="14086" max="14087" width="0" style="19" hidden="1" customWidth="1"/>
    <col min="14088" max="14088" width="7.42578125" style="19" customWidth="1"/>
    <col min="14089" max="14089" width="6.140625" style="19" customWidth="1"/>
    <col min="14090" max="14090" width="0" style="19" hidden="1" customWidth="1"/>
    <col min="14091" max="14320" width="8.85546875" style="19"/>
    <col min="14321" max="14322" width="4.140625" style="19" customWidth="1"/>
    <col min="14323" max="14326" width="6.28515625" style="19" customWidth="1"/>
    <col min="14327" max="14327" width="1" style="19" customWidth="1"/>
    <col min="14328" max="14328" width="0" style="19" hidden="1" customWidth="1"/>
    <col min="14329" max="14330" width="4.140625" style="19" customWidth="1"/>
    <col min="14331" max="14331" width="5.28515625" style="19" customWidth="1"/>
    <col min="14332" max="14332" width="0" style="19" hidden="1" customWidth="1"/>
    <col min="14333" max="14335" width="3.5703125" style="19" customWidth="1"/>
    <col min="14336" max="14336" width="3.140625" style="19" customWidth="1"/>
    <col min="14337" max="14340" width="3.28515625" style="19" customWidth="1"/>
    <col min="14341" max="14341" width="1" style="19" customWidth="1"/>
    <col min="14342" max="14343" width="0" style="19" hidden="1" customWidth="1"/>
    <col min="14344" max="14344" width="7.42578125" style="19" customWidth="1"/>
    <col min="14345" max="14345" width="6.140625" style="19" customWidth="1"/>
    <col min="14346" max="14346" width="0" style="19" hidden="1" customWidth="1"/>
    <col min="14347" max="14576" width="8.85546875" style="19"/>
    <col min="14577" max="14578" width="4.140625" style="19" customWidth="1"/>
    <col min="14579" max="14582" width="6.28515625" style="19" customWidth="1"/>
    <col min="14583" max="14583" width="1" style="19" customWidth="1"/>
    <col min="14584" max="14584" width="0" style="19" hidden="1" customWidth="1"/>
    <col min="14585" max="14586" width="4.140625" style="19" customWidth="1"/>
    <col min="14587" max="14587" width="5.28515625" style="19" customWidth="1"/>
    <col min="14588" max="14588" width="0" style="19" hidden="1" customWidth="1"/>
    <col min="14589" max="14591" width="3.5703125" style="19" customWidth="1"/>
    <col min="14592" max="14592" width="3.140625" style="19" customWidth="1"/>
    <col min="14593" max="14596" width="3.28515625" style="19" customWidth="1"/>
    <col min="14597" max="14597" width="1" style="19" customWidth="1"/>
    <col min="14598" max="14599" width="0" style="19" hidden="1" customWidth="1"/>
    <col min="14600" max="14600" width="7.42578125" style="19" customWidth="1"/>
    <col min="14601" max="14601" width="6.140625" style="19" customWidth="1"/>
    <col min="14602" max="14602" width="0" style="19" hidden="1" customWidth="1"/>
    <col min="14603" max="14832" width="8.85546875" style="19"/>
    <col min="14833" max="14834" width="4.140625" style="19" customWidth="1"/>
    <col min="14835" max="14838" width="6.28515625" style="19" customWidth="1"/>
    <col min="14839" max="14839" width="1" style="19" customWidth="1"/>
    <col min="14840" max="14840" width="0" style="19" hidden="1" customWidth="1"/>
    <col min="14841" max="14842" width="4.140625" style="19" customWidth="1"/>
    <col min="14843" max="14843" width="5.28515625" style="19" customWidth="1"/>
    <col min="14844" max="14844" width="0" style="19" hidden="1" customWidth="1"/>
    <col min="14845" max="14847" width="3.5703125" style="19" customWidth="1"/>
    <col min="14848" max="14848" width="3.140625" style="19" customWidth="1"/>
    <col min="14849" max="14852" width="3.28515625" style="19" customWidth="1"/>
    <col min="14853" max="14853" width="1" style="19" customWidth="1"/>
    <col min="14854" max="14855" width="0" style="19" hidden="1" customWidth="1"/>
    <col min="14856" max="14856" width="7.42578125" style="19" customWidth="1"/>
    <col min="14857" max="14857" width="6.140625" style="19" customWidth="1"/>
    <col min="14858" max="14858" width="0" style="19" hidden="1" customWidth="1"/>
    <col min="14859" max="15088" width="8.85546875" style="19"/>
    <col min="15089" max="15090" width="4.140625" style="19" customWidth="1"/>
    <col min="15091" max="15094" width="6.28515625" style="19" customWidth="1"/>
    <col min="15095" max="15095" width="1" style="19" customWidth="1"/>
    <col min="15096" max="15096" width="0" style="19" hidden="1" customWidth="1"/>
    <col min="15097" max="15098" width="4.140625" style="19" customWidth="1"/>
    <col min="15099" max="15099" width="5.28515625" style="19" customWidth="1"/>
    <col min="15100" max="15100" width="0" style="19" hidden="1" customWidth="1"/>
    <col min="15101" max="15103" width="3.5703125" style="19" customWidth="1"/>
    <col min="15104" max="15104" width="3.140625" style="19" customWidth="1"/>
    <col min="15105" max="15108" width="3.28515625" style="19" customWidth="1"/>
    <col min="15109" max="15109" width="1" style="19" customWidth="1"/>
    <col min="15110" max="15111" width="0" style="19" hidden="1" customWidth="1"/>
    <col min="15112" max="15112" width="7.42578125" style="19" customWidth="1"/>
    <col min="15113" max="15113" width="6.140625" style="19" customWidth="1"/>
    <col min="15114" max="15114" width="0" style="19" hidden="1" customWidth="1"/>
    <col min="15115" max="15344" width="8.85546875" style="19"/>
    <col min="15345" max="15346" width="4.140625" style="19" customWidth="1"/>
    <col min="15347" max="15350" width="6.28515625" style="19" customWidth="1"/>
    <col min="15351" max="15351" width="1" style="19" customWidth="1"/>
    <col min="15352" max="15352" width="0" style="19" hidden="1" customWidth="1"/>
    <col min="15353" max="15354" width="4.140625" style="19" customWidth="1"/>
    <col min="15355" max="15355" width="5.28515625" style="19" customWidth="1"/>
    <col min="15356" max="15356" width="0" style="19" hidden="1" customWidth="1"/>
    <col min="15357" max="15359" width="3.5703125" style="19" customWidth="1"/>
    <col min="15360" max="15360" width="3.140625" style="19" customWidth="1"/>
    <col min="15361" max="15364" width="3.28515625" style="19" customWidth="1"/>
    <col min="15365" max="15365" width="1" style="19" customWidth="1"/>
    <col min="15366" max="15367" width="0" style="19" hidden="1" customWidth="1"/>
    <col min="15368" max="15368" width="7.42578125" style="19" customWidth="1"/>
    <col min="15369" max="15369" width="6.140625" style="19" customWidth="1"/>
    <col min="15370" max="15370" width="0" style="19" hidden="1" customWidth="1"/>
    <col min="15371" max="15600" width="8.85546875" style="19"/>
    <col min="15601" max="15602" width="4.140625" style="19" customWidth="1"/>
    <col min="15603" max="15606" width="6.28515625" style="19" customWidth="1"/>
    <col min="15607" max="15607" width="1" style="19" customWidth="1"/>
    <col min="15608" max="15608" width="0" style="19" hidden="1" customWidth="1"/>
    <col min="15609" max="15610" width="4.140625" style="19" customWidth="1"/>
    <col min="15611" max="15611" width="5.28515625" style="19" customWidth="1"/>
    <col min="15612" max="15612" width="0" style="19" hidden="1" customWidth="1"/>
    <col min="15613" max="15615" width="3.5703125" style="19" customWidth="1"/>
    <col min="15616" max="15616" width="3.140625" style="19" customWidth="1"/>
    <col min="15617" max="15620" width="3.28515625" style="19" customWidth="1"/>
    <col min="15621" max="15621" width="1" style="19" customWidth="1"/>
    <col min="15622" max="15623" width="0" style="19" hidden="1" customWidth="1"/>
    <col min="15624" max="15624" width="7.42578125" style="19" customWidth="1"/>
    <col min="15625" max="15625" width="6.140625" style="19" customWidth="1"/>
    <col min="15626" max="15626" width="0" style="19" hidden="1" customWidth="1"/>
    <col min="15627" max="15856" width="8.85546875" style="19"/>
    <col min="15857" max="15858" width="4.140625" style="19" customWidth="1"/>
    <col min="15859" max="15862" width="6.28515625" style="19" customWidth="1"/>
    <col min="15863" max="15863" width="1" style="19" customWidth="1"/>
    <col min="15864" max="15864" width="0" style="19" hidden="1" customWidth="1"/>
    <col min="15865" max="15866" width="4.140625" style="19" customWidth="1"/>
    <col min="15867" max="15867" width="5.28515625" style="19" customWidth="1"/>
    <col min="15868" max="15868" width="0" style="19" hidden="1" customWidth="1"/>
    <col min="15869" max="15871" width="3.5703125" style="19" customWidth="1"/>
    <col min="15872" max="15872" width="3.140625" style="19" customWidth="1"/>
    <col min="15873" max="15876" width="3.28515625" style="19" customWidth="1"/>
    <col min="15877" max="15877" width="1" style="19" customWidth="1"/>
    <col min="15878" max="15879" width="0" style="19" hidden="1" customWidth="1"/>
    <col min="15880" max="15880" width="7.42578125" style="19" customWidth="1"/>
    <col min="15881" max="15881" width="6.140625" style="19" customWidth="1"/>
    <col min="15882" max="15882" width="0" style="19" hidden="1" customWidth="1"/>
    <col min="15883" max="16112" width="8.85546875" style="19"/>
    <col min="16113" max="16114" width="4.140625" style="19" customWidth="1"/>
    <col min="16115" max="16118" width="6.28515625" style="19" customWidth="1"/>
    <col min="16119" max="16119" width="1" style="19" customWidth="1"/>
    <col min="16120" max="16120" width="0" style="19" hidden="1" customWidth="1"/>
    <col min="16121" max="16122" width="4.140625" style="19" customWidth="1"/>
    <col min="16123" max="16123" width="5.28515625" style="19" customWidth="1"/>
    <col min="16124" max="16124" width="0" style="19" hidden="1" customWidth="1"/>
    <col min="16125" max="16127" width="3.5703125" style="19" customWidth="1"/>
    <col min="16128" max="16128" width="3.140625" style="19" customWidth="1"/>
    <col min="16129" max="16132" width="3.28515625" style="19" customWidth="1"/>
    <col min="16133" max="16133" width="1" style="19" customWidth="1"/>
    <col min="16134" max="16135" width="0" style="19" hidden="1" customWidth="1"/>
    <col min="16136" max="16136" width="7.42578125" style="19" customWidth="1"/>
    <col min="16137" max="16137" width="6.140625" style="19" customWidth="1"/>
    <col min="16138" max="16138" width="0" style="19" hidden="1" customWidth="1"/>
    <col min="16139" max="16384" width="8.85546875" style="19"/>
  </cols>
  <sheetData>
    <row r="1" spans="1:10" ht="18" customHeight="1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  <c r="H1" s="1112"/>
      <c r="I1" s="1112"/>
      <c r="J1" s="1113"/>
    </row>
    <row r="2" spans="1:10" ht="18" customHeight="1">
      <c r="A2" s="43" t="s">
        <v>133</v>
      </c>
      <c r="B2" s="1102">
        <f>Деклар!D5</f>
        <v>70569305567</v>
      </c>
      <c r="C2" s="1104"/>
      <c r="D2" s="49"/>
      <c r="E2" s="1105"/>
      <c r="F2" s="1105"/>
      <c r="G2" s="37"/>
      <c r="H2" s="37"/>
      <c r="I2" s="37"/>
      <c r="J2" s="37"/>
    </row>
    <row r="3" spans="1:10" ht="18" customHeight="1">
      <c r="A3" s="43" t="s">
        <v>143</v>
      </c>
      <c r="B3" s="550"/>
      <c r="C3" s="549">
        <f>Деклар!G7</f>
        <v>2023</v>
      </c>
      <c r="D3" s="44"/>
      <c r="E3" s="37"/>
      <c r="F3" s="37"/>
      <c r="G3" s="37"/>
      <c r="H3" s="37"/>
      <c r="I3" s="37"/>
      <c r="J3" s="37"/>
    </row>
    <row r="4" spans="1:10" ht="18" customHeight="1">
      <c r="A4" s="43"/>
      <c r="B4" s="44"/>
      <c r="C4" s="44"/>
      <c r="D4" s="44"/>
      <c r="E4" s="37"/>
      <c r="F4" s="37"/>
      <c r="G4" s="37"/>
      <c r="H4" s="37"/>
      <c r="I4" s="37"/>
      <c r="J4" s="37"/>
    </row>
    <row r="5" spans="1:10" ht="18" customHeight="1">
      <c r="A5" s="1125" t="s">
        <v>97</v>
      </c>
      <c r="B5" s="1125"/>
      <c r="C5" s="1125"/>
      <c r="D5" s="1125"/>
      <c r="E5" s="1125"/>
      <c r="F5" s="1125"/>
      <c r="G5" s="1125"/>
      <c r="H5" s="1125"/>
      <c r="I5" s="1125"/>
      <c r="J5" s="1125"/>
    </row>
    <row r="6" spans="1:10" ht="18" customHeight="1">
      <c r="A6" s="1126" t="s">
        <v>790</v>
      </c>
      <c r="B6" s="1126"/>
      <c r="C6" s="1126"/>
      <c r="D6" s="1126"/>
      <c r="E6" s="1126"/>
      <c r="F6" s="1126"/>
      <c r="G6" s="1126"/>
      <c r="H6" s="1126"/>
      <c r="I6" s="1126"/>
      <c r="J6" s="1126"/>
    </row>
    <row r="7" spans="1:10" ht="18" customHeight="1" thickBot="1">
      <c r="A7" s="1145"/>
      <c r="B7" s="1145"/>
      <c r="C7" s="1145"/>
      <c r="D7" s="1145"/>
      <c r="E7" s="1145"/>
      <c r="F7" s="1145"/>
      <c r="G7" s="1145"/>
      <c r="H7" s="1145"/>
      <c r="I7" s="1145"/>
      <c r="J7" s="1145"/>
    </row>
    <row r="8" spans="1:10" ht="85.9" customHeight="1" thickBot="1">
      <c r="A8" s="93" t="s">
        <v>105</v>
      </c>
      <c r="B8" s="1150" t="s">
        <v>160</v>
      </c>
      <c r="C8" s="1150"/>
      <c r="D8" s="1150"/>
      <c r="E8" s="94" t="s">
        <v>157</v>
      </c>
      <c r="F8" s="95" t="s">
        <v>161</v>
      </c>
      <c r="G8" s="95" t="s">
        <v>556</v>
      </c>
      <c r="H8" s="96" t="s">
        <v>555</v>
      </c>
      <c r="I8" s="89" t="s">
        <v>554</v>
      </c>
      <c r="J8" s="56" t="s">
        <v>107</v>
      </c>
    </row>
    <row r="9" spans="1:10" ht="18" customHeight="1" thickBot="1">
      <c r="A9" s="85">
        <v>0</v>
      </c>
      <c r="B9" s="1154">
        <v>1</v>
      </c>
      <c r="C9" s="1155"/>
      <c r="D9" s="1156"/>
      <c r="E9" s="86">
        <v>2</v>
      </c>
      <c r="F9" s="86">
        <v>3</v>
      </c>
      <c r="G9" s="86">
        <v>4</v>
      </c>
      <c r="H9" s="654">
        <v>5</v>
      </c>
      <c r="I9" s="88">
        <v>6</v>
      </c>
      <c r="J9" s="87">
        <v>7</v>
      </c>
    </row>
    <row r="10" spans="1:10" ht="18" customHeight="1">
      <c r="A10" s="53">
        <v>1</v>
      </c>
      <c r="B10" s="1151"/>
      <c r="C10" s="1151"/>
      <c r="D10" s="1151"/>
      <c r="E10" s="70"/>
      <c r="F10" s="53"/>
      <c r="G10" s="60"/>
      <c r="H10" s="60"/>
      <c r="I10" s="84"/>
      <c r="J10" s="71"/>
    </row>
    <row r="11" spans="1:10" s="20" customFormat="1" ht="18" customHeight="1">
      <c r="A11" s="67">
        <v>2</v>
      </c>
      <c r="B11" s="1152"/>
      <c r="C11" s="1152"/>
      <c r="D11" s="1152"/>
      <c r="E11" s="66"/>
      <c r="F11" s="67"/>
      <c r="G11" s="68"/>
      <c r="H11" s="68"/>
      <c r="I11" s="68"/>
      <c r="J11" s="69"/>
    </row>
    <row r="12" spans="1:10" ht="18" customHeight="1">
      <c r="A12" s="65" t="s">
        <v>147</v>
      </c>
      <c r="B12" s="1153"/>
      <c r="C12" s="1153"/>
      <c r="D12" s="1153"/>
      <c r="E12" s="66"/>
      <c r="F12" s="83"/>
      <c r="G12" s="83"/>
      <c r="H12" s="83"/>
      <c r="I12" s="83"/>
      <c r="J12" s="83"/>
    </row>
    <row r="13" spans="1:10" ht="18" customHeight="1">
      <c r="A13" s="83"/>
      <c r="B13" s="1153"/>
      <c r="C13" s="1153"/>
      <c r="D13" s="1153"/>
      <c r="E13" s="66"/>
      <c r="F13" s="83"/>
      <c r="G13" s="83"/>
      <c r="H13" s="83"/>
      <c r="I13" s="83"/>
      <c r="J13" s="83"/>
    </row>
    <row r="14" spans="1:10" ht="18" customHeight="1">
      <c r="A14" s="83"/>
      <c r="B14" s="1153"/>
      <c r="C14" s="1153"/>
      <c r="D14" s="1153"/>
      <c r="E14" s="66"/>
      <c r="F14" s="83"/>
      <c r="G14" s="83"/>
      <c r="H14" s="83"/>
      <c r="I14" s="83"/>
      <c r="J14" s="83"/>
    </row>
    <row r="15" spans="1:10" ht="18" customHeight="1" thickBot="1">
      <c r="A15" s="52"/>
      <c r="B15" s="1146"/>
      <c r="C15" s="1146"/>
      <c r="D15" s="1146"/>
      <c r="E15" s="72"/>
      <c r="F15" s="73"/>
      <c r="G15" s="74"/>
      <c r="H15" s="74"/>
      <c r="I15" s="74"/>
      <c r="J15" s="75"/>
    </row>
    <row r="16" spans="1:10" ht="30.75" customHeight="1" thickBot="1">
      <c r="A16" s="54"/>
      <c r="B16" s="1147" t="s">
        <v>791</v>
      </c>
      <c r="C16" s="1148"/>
      <c r="D16" s="1148"/>
      <c r="E16" s="1148"/>
      <c r="F16" s="1149"/>
      <c r="G16" s="863">
        <f>SUM(G10:G15)</f>
        <v>0</v>
      </c>
      <c r="H16" s="863">
        <f>SUM(H10:H15)</f>
        <v>0</v>
      </c>
      <c r="I16" s="862">
        <f>SUM(I10:I15)</f>
        <v>0</v>
      </c>
      <c r="J16" s="55"/>
    </row>
    <row r="17" spans="5:9" ht="81" customHeight="1">
      <c r="I17" s="643" t="s">
        <v>818</v>
      </c>
    </row>
    <row r="18" spans="5:9" ht="18" customHeight="1">
      <c r="E18" s="64" t="s">
        <v>102</v>
      </c>
      <c r="F18" s="25"/>
      <c r="G18" s="25"/>
    </row>
    <row r="19" spans="5:9" ht="18" customHeight="1">
      <c r="F19" s="21" t="s">
        <v>103</v>
      </c>
      <c r="G19" s="21" t="s">
        <v>156</v>
      </c>
    </row>
  </sheetData>
  <mergeCells count="15">
    <mergeCell ref="B14:D14"/>
    <mergeCell ref="B15:D15"/>
    <mergeCell ref="B16:F16"/>
    <mergeCell ref="B8:D8"/>
    <mergeCell ref="B9:D9"/>
    <mergeCell ref="B10:D10"/>
    <mergeCell ref="B11:D11"/>
    <mergeCell ref="B12:D12"/>
    <mergeCell ref="B13:D13"/>
    <mergeCell ref="A7:J7"/>
    <mergeCell ref="D1:J1"/>
    <mergeCell ref="B2:C2"/>
    <mergeCell ref="E2:F2"/>
    <mergeCell ref="A5:J5"/>
    <mergeCell ref="A6:J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N1" workbookViewId="0">
      <selection activeCell="AF8" sqref="AF8"/>
    </sheetView>
  </sheetViews>
  <sheetFormatPr defaultRowHeight="12.75"/>
  <cols>
    <col min="1" max="1" width="5.5703125" style="19" customWidth="1"/>
    <col min="2" max="2" width="20.28515625" style="19" customWidth="1"/>
    <col min="3" max="3" width="10.7109375" style="21" customWidth="1"/>
    <col min="4" max="4" width="17.5703125" style="21" customWidth="1"/>
    <col min="5" max="5" width="14.140625" style="21" customWidth="1"/>
    <col min="6" max="8" width="15" style="21" customWidth="1"/>
    <col min="9" max="19" width="16.42578125" style="21" customWidth="1"/>
    <col min="20" max="21" width="16.7109375" style="21" customWidth="1"/>
    <col min="22" max="22" width="15" style="21" customWidth="1"/>
    <col min="23" max="25" width="14" style="21" customWidth="1"/>
    <col min="26" max="28" width="4.140625" style="19" customWidth="1"/>
    <col min="29" max="29" width="4.5703125" style="19" customWidth="1"/>
    <col min="30" max="36" width="3.28515625" style="19" customWidth="1"/>
    <col min="37" max="37" width="15" style="19" customWidth="1"/>
    <col min="38" max="38" width="15.28515625" style="19" customWidth="1"/>
    <col min="39" max="39" width="14.42578125" style="19" customWidth="1"/>
    <col min="40" max="269" width="9.140625" style="19"/>
    <col min="270" max="280" width="4.140625" style="19" customWidth="1"/>
    <col min="281" max="281" width="5" style="19" customWidth="1"/>
    <col min="282" max="284" width="4.140625" style="19" customWidth="1"/>
    <col min="285" max="285" width="4.5703125" style="19" customWidth="1"/>
    <col min="286" max="292" width="3.28515625" style="19" customWidth="1"/>
    <col min="293" max="293" width="15" style="19" customWidth="1"/>
    <col min="294" max="294" width="15.28515625" style="19" customWidth="1"/>
    <col min="295" max="295" width="14.42578125" style="19" customWidth="1"/>
    <col min="296" max="525" width="9.140625" style="19"/>
    <col min="526" max="536" width="4.140625" style="19" customWidth="1"/>
    <col min="537" max="537" width="5" style="19" customWidth="1"/>
    <col min="538" max="540" width="4.140625" style="19" customWidth="1"/>
    <col min="541" max="541" width="4.5703125" style="19" customWidth="1"/>
    <col min="542" max="548" width="3.28515625" style="19" customWidth="1"/>
    <col min="549" max="549" width="15" style="19" customWidth="1"/>
    <col min="550" max="550" width="15.28515625" style="19" customWidth="1"/>
    <col min="551" max="551" width="14.42578125" style="19" customWidth="1"/>
    <col min="552" max="781" width="9.140625" style="19"/>
    <col min="782" max="792" width="4.140625" style="19" customWidth="1"/>
    <col min="793" max="793" width="5" style="19" customWidth="1"/>
    <col min="794" max="796" width="4.140625" style="19" customWidth="1"/>
    <col min="797" max="797" width="4.5703125" style="19" customWidth="1"/>
    <col min="798" max="804" width="3.28515625" style="19" customWidth="1"/>
    <col min="805" max="805" width="15" style="19" customWidth="1"/>
    <col min="806" max="806" width="15.28515625" style="19" customWidth="1"/>
    <col min="807" max="807" width="14.42578125" style="19" customWidth="1"/>
    <col min="808" max="1037" width="9.140625" style="19"/>
    <col min="1038" max="1048" width="4.140625" style="19" customWidth="1"/>
    <col min="1049" max="1049" width="5" style="19" customWidth="1"/>
    <col min="1050" max="1052" width="4.140625" style="19" customWidth="1"/>
    <col min="1053" max="1053" width="4.5703125" style="19" customWidth="1"/>
    <col min="1054" max="1060" width="3.28515625" style="19" customWidth="1"/>
    <col min="1061" max="1061" width="15" style="19" customWidth="1"/>
    <col min="1062" max="1062" width="15.28515625" style="19" customWidth="1"/>
    <col min="1063" max="1063" width="14.42578125" style="19" customWidth="1"/>
    <col min="1064" max="1293" width="9.140625" style="19"/>
    <col min="1294" max="1304" width="4.140625" style="19" customWidth="1"/>
    <col min="1305" max="1305" width="5" style="19" customWidth="1"/>
    <col min="1306" max="1308" width="4.140625" style="19" customWidth="1"/>
    <col min="1309" max="1309" width="4.5703125" style="19" customWidth="1"/>
    <col min="1310" max="1316" width="3.28515625" style="19" customWidth="1"/>
    <col min="1317" max="1317" width="15" style="19" customWidth="1"/>
    <col min="1318" max="1318" width="15.28515625" style="19" customWidth="1"/>
    <col min="1319" max="1319" width="14.42578125" style="19" customWidth="1"/>
    <col min="1320" max="1549" width="9.140625" style="19"/>
    <col min="1550" max="1560" width="4.140625" style="19" customWidth="1"/>
    <col min="1561" max="1561" width="5" style="19" customWidth="1"/>
    <col min="1562" max="1564" width="4.140625" style="19" customWidth="1"/>
    <col min="1565" max="1565" width="4.5703125" style="19" customWidth="1"/>
    <col min="1566" max="1572" width="3.28515625" style="19" customWidth="1"/>
    <col min="1573" max="1573" width="15" style="19" customWidth="1"/>
    <col min="1574" max="1574" width="15.28515625" style="19" customWidth="1"/>
    <col min="1575" max="1575" width="14.42578125" style="19" customWidth="1"/>
    <col min="1576" max="1805" width="9.140625" style="19"/>
    <col min="1806" max="1816" width="4.140625" style="19" customWidth="1"/>
    <col min="1817" max="1817" width="5" style="19" customWidth="1"/>
    <col min="1818" max="1820" width="4.140625" style="19" customWidth="1"/>
    <col min="1821" max="1821" width="4.5703125" style="19" customWidth="1"/>
    <col min="1822" max="1828" width="3.28515625" style="19" customWidth="1"/>
    <col min="1829" max="1829" width="15" style="19" customWidth="1"/>
    <col min="1830" max="1830" width="15.28515625" style="19" customWidth="1"/>
    <col min="1831" max="1831" width="14.42578125" style="19" customWidth="1"/>
    <col min="1832" max="2061" width="9.140625" style="19"/>
    <col min="2062" max="2072" width="4.140625" style="19" customWidth="1"/>
    <col min="2073" max="2073" width="5" style="19" customWidth="1"/>
    <col min="2074" max="2076" width="4.140625" style="19" customWidth="1"/>
    <col min="2077" max="2077" width="4.5703125" style="19" customWidth="1"/>
    <col min="2078" max="2084" width="3.28515625" style="19" customWidth="1"/>
    <col min="2085" max="2085" width="15" style="19" customWidth="1"/>
    <col min="2086" max="2086" width="15.28515625" style="19" customWidth="1"/>
    <col min="2087" max="2087" width="14.42578125" style="19" customWidth="1"/>
    <col min="2088" max="2317" width="9.140625" style="19"/>
    <col min="2318" max="2328" width="4.140625" style="19" customWidth="1"/>
    <col min="2329" max="2329" width="5" style="19" customWidth="1"/>
    <col min="2330" max="2332" width="4.140625" style="19" customWidth="1"/>
    <col min="2333" max="2333" width="4.5703125" style="19" customWidth="1"/>
    <col min="2334" max="2340" width="3.28515625" style="19" customWidth="1"/>
    <col min="2341" max="2341" width="15" style="19" customWidth="1"/>
    <col min="2342" max="2342" width="15.28515625" style="19" customWidth="1"/>
    <col min="2343" max="2343" width="14.42578125" style="19" customWidth="1"/>
    <col min="2344" max="2573" width="9.140625" style="19"/>
    <col min="2574" max="2584" width="4.140625" style="19" customWidth="1"/>
    <col min="2585" max="2585" width="5" style="19" customWidth="1"/>
    <col min="2586" max="2588" width="4.140625" style="19" customWidth="1"/>
    <col min="2589" max="2589" width="4.5703125" style="19" customWidth="1"/>
    <col min="2590" max="2596" width="3.28515625" style="19" customWidth="1"/>
    <col min="2597" max="2597" width="15" style="19" customWidth="1"/>
    <col min="2598" max="2598" width="15.28515625" style="19" customWidth="1"/>
    <col min="2599" max="2599" width="14.42578125" style="19" customWidth="1"/>
    <col min="2600" max="2829" width="9.140625" style="19"/>
    <col min="2830" max="2840" width="4.140625" style="19" customWidth="1"/>
    <col min="2841" max="2841" width="5" style="19" customWidth="1"/>
    <col min="2842" max="2844" width="4.140625" style="19" customWidth="1"/>
    <col min="2845" max="2845" width="4.5703125" style="19" customWidth="1"/>
    <col min="2846" max="2852" width="3.28515625" style="19" customWidth="1"/>
    <col min="2853" max="2853" width="15" style="19" customWidth="1"/>
    <col min="2854" max="2854" width="15.28515625" style="19" customWidth="1"/>
    <col min="2855" max="2855" width="14.42578125" style="19" customWidth="1"/>
    <col min="2856" max="3085" width="9.140625" style="19"/>
    <col min="3086" max="3096" width="4.140625" style="19" customWidth="1"/>
    <col min="3097" max="3097" width="5" style="19" customWidth="1"/>
    <col min="3098" max="3100" width="4.140625" style="19" customWidth="1"/>
    <col min="3101" max="3101" width="4.5703125" style="19" customWidth="1"/>
    <col min="3102" max="3108" width="3.28515625" style="19" customWidth="1"/>
    <col min="3109" max="3109" width="15" style="19" customWidth="1"/>
    <col min="3110" max="3110" width="15.28515625" style="19" customWidth="1"/>
    <col min="3111" max="3111" width="14.42578125" style="19" customWidth="1"/>
    <col min="3112" max="3341" width="9.140625" style="19"/>
    <col min="3342" max="3352" width="4.140625" style="19" customWidth="1"/>
    <col min="3353" max="3353" width="5" style="19" customWidth="1"/>
    <col min="3354" max="3356" width="4.140625" style="19" customWidth="1"/>
    <col min="3357" max="3357" width="4.5703125" style="19" customWidth="1"/>
    <col min="3358" max="3364" width="3.28515625" style="19" customWidth="1"/>
    <col min="3365" max="3365" width="15" style="19" customWidth="1"/>
    <col min="3366" max="3366" width="15.28515625" style="19" customWidth="1"/>
    <col min="3367" max="3367" width="14.42578125" style="19" customWidth="1"/>
    <col min="3368" max="3597" width="9.140625" style="19"/>
    <col min="3598" max="3608" width="4.140625" style="19" customWidth="1"/>
    <col min="3609" max="3609" width="5" style="19" customWidth="1"/>
    <col min="3610" max="3612" width="4.140625" style="19" customWidth="1"/>
    <col min="3613" max="3613" width="4.5703125" style="19" customWidth="1"/>
    <col min="3614" max="3620" width="3.28515625" style="19" customWidth="1"/>
    <col min="3621" max="3621" width="15" style="19" customWidth="1"/>
    <col min="3622" max="3622" width="15.28515625" style="19" customWidth="1"/>
    <col min="3623" max="3623" width="14.42578125" style="19" customWidth="1"/>
    <col min="3624" max="3853" width="9.140625" style="19"/>
    <col min="3854" max="3864" width="4.140625" style="19" customWidth="1"/>
    <col min="3865" max="3865" width="5" style="19" customWidth="1"/>
    <col min="3866" max="3868" width="4.140625" style="19" customWidth="1"/>
    <col min="3869" max="3869" width="4.5703125" style="19" customWidth="1"/>
    <col min="3870" max="3876" width="3.28515625" style="19" customWidth="1"/>
    <col min="3877" max="3877" width="15" style="19" customWidth="1"/>
    <col min="3878" max="3878" width="15.28515625" style="19" customWidth="1"/>
    <col min="3879" max="3879" width="14.42578125" style="19" customWidth="1"/>
    <col min="3880" max="4109" width="9.140625" style="19"/>
    <col min="4110" max="4120" width="4.140625" style="19" customWidth="1"/>
    <col min="4121" max="4121" width="5" style="19" customWidth="1"/>
    <col min="4122" max="4124" width="4.140625" style="19" customWidth="1"/>
    <col min="4125" max="4125" width="4.5703125" style="19" customWidth="1"/>
    <col min="4126" max="4132" width="3.28515625" style="19" customWidth="1"/>
    <col min="4133" max="4133" width="15" style="19" customWidth="1"/>
    <col min="4134" max="4134" width="15.28515625" style="19" customWidth="1"/>
    <col min="4135" max="4135" width="14.42578125" style="19" customWidth="1"/>
    <col min="4136" max="4365" width="9.140625" style="19"/>
    <col min="4366" max="4376" width="4.140625" style="19" customWidth="1"/>
    <col min="4377" max="4377" width="5" style="19" customWidth="1"/>
    <col min="4378" max="4380" width="4.140625" style="19" customWidth="1"/>
    <col min="4381" max="4381" width="4.5703125" style="19" customWidth="1"/>
    <col min="4382" max="4388" width="3.28515625" style="19" customWidth="1"/>
    <col min="4389" max="4389" width="15" style="19" customWidth="1"/>
    <col min="4390" max="4390" width="15.28515625" style="19" customWidth="1"/>
    <col min="4391" max="4391" width="14.42578125" style="19" customWidth="1"/>
    <col min="4392" max="4621" width="9.140625" style="19"/>
    <col min="4622" max="4632" width="4.140625" style="19" customWidth="1"/>
    <col min="4633" max="4633" width="5" style="19" customWidth="1"/>
    <col min="4634" max="4636" width="4.140625" style="19" customWidth="1"/>
    <col min="4637" max="4637" width="4.5703125" style="19" customWidth="1"/>
    <col min="4638" max="4644" width="3.28515625" style="19" customWidth="1"/>
    <col min="4645" max="4645" width="15" style="19" customWidth="1"/>
    <col min="4646" max="4646" width="15.28515625" style="19" customWidth="1"/>
    <col min="4647" max="4647" width="14.42578125" style="19" customWidth="1"/>
    <col min="4648" max="4877" width="9.140625" style="19"/>
    <col min="4878" max="4888" width="4.140625" style="19" customWidth="1"/>
    <col min="4889" max="4889" width="5" style="19" customWidth="1"/>
    <col min="4890" max="4892" width="4.140625" style="19" customWidth="1"/>
    <col min="4893" max="4893" width="4.5703125" style="19" customWidth="1"/>
    <col min="4894" max="4900" width="3.28515625" style="19" customWidth="1"/>
    <col min="4901" max="4901" width="15" style="19" customWidth="1"/>
    <col min="4902" max="4902" width="15.28515625" style="19" customWidth="1"/>
    <col min="4903" max="4903" width="14.42578125" style="19" customWidth="1"/>
    <col min="4904" max="5133" width="9.140625" style="19"/>
    <col min="5134" max="5144" width="4.140625" style="19" customWidth="1"/>
    <col min="5145" max="5145" width="5" style="19" customWidth="1"/>
    <col min="5146" max="5148" width="4.140625" style="19" customWidth="1"/>
    <col min="5149" max="5149" width="4.5703125" style="19" customWidth="1"/>
    <col min="5150" max="5156" width="3.28515625" style="19" customWidth="1"/>
    <col min="5157" max="5157" width="15" style="19" customWidth="1"/>
    <col min="5158" max="5158" width="15.28515625" style="19" customWidth="1"/>
    <col min="5159" max="5159" width="14.42578125" style="19" customWidth="1"/>
    <col min="5160" max="5389" width="9.140625" style="19"/>
    <col min="5390" max="5400" width="4.140625" style="19" customWidth="1"/>
    <col min="5401" max="5401" width="5" style="19" customWidth="1"/>
    <col min="5402" max="5404" width="4.140625" style="19" customWidth="1"/>
    <col min="5405" max="5405" width="4.5703125" style="19" customWidth="1"/>
    <col min="5406" max="5412" width="3.28515625" style="19" customWidth="1"/>
    <col min="5413" max="5413" width="15" style="19" customWidth="1"/>
    <col min="5414" max="5414" width="15.28515625" style="19" customWidth="1"/>
    <col min="5415" max="5415" width="14.42578125" style="19" customWidth="1"/>
    <col min="5416" max="5645" width="9.140625" style="19"/>
    <col min="5646" max="5656" width="4.140625" style="19" customWidth="1"/>
    <col min="5657" max="5657" width="5" style="19" customWidth="1"/>
    <col min="5658" max="5660" width="4.140625" style="19" customWidth="1"/>
    <col min="5661" max="5661" width="4.5703125" style="19" customWidth="1"/>
    <col min="5662" max="5668" width="3.28515625" style="19" customWidth="1"/>
    <col min="5669" max="5669" width="15" style="19" customWidth="1"/>
    <col min="5670" max="5670" width="15.28515625" style="19" customWidth="1"/>
    <col min="5671" max="5671" width="14.42578125" style="19" customWidth="1"/>
    <col min="5672" max="5901" width="9.140625" style="19"/>
    <col min="5902" max="5912" width="4.140625" style="19" customWidth="1"/>
    <col min="5913" max="5913" width="5" style="19" customWidth="1"/>
    <col min="5914" max="5916" width="4.140625" style="19" customWidth="1"/>
    <col min="5917" max="5917" width="4.5703125" style="19" customWidth="1"/>
    <col min="5918" max="5924" width="3.28515625" style="19" customWidth="1"/>
    <col min="5925" max="5925" width="15" style="19" customWidth="1"/>
    <col min="5926" max="5926" width="15.28515625" style="19" customWidth="1"/>
    <col min="5927" max="5927" width="14.42578125" style="19" customWidth="1"/>
    <col min="5928" max="6157" width="9.140625" style="19"/>
    <col min="6158" max="6168" width="4.140625" style="19" customWidth="1"/>
    <col min="6169" max="6169" width="5" style="19" customWidth="1"/>
    <col min="6170" max="6172" width="4.140625" style="19" customWidth="1"/>
    <col min="6173" max="6173" width="4.5703125" style="19" customWidth="1"/>
    <col min="6174" max="6180" width="3.28515625" style="19" customWidth="1"/>
    <col min="6181" max="6181" width="15" style="19" customWidth="1"/>
    <col min="6182" max="6182" width="15.28515625" style="19" customWidth="1"/>
    <col min="6183" max="6183" width="14.42578125" style="19" customWidth="1"/>
    <col min="6184" max="6413" width="9.140625" style="19"/>
    <col min="6414" max="6424" width="4.140625" style="19" customWidth="1"/>
    <col min="6425" max="6425" width="5" style="19" customWidth="1"/>
    <col min="6426" max="6428" width="4.140625" style="19" customWidth="1"/>
    <col min="6429" max="6429" width="4.5703125" style="19" customWidth="1"/>
    <col min="6430" max="6436" width="3.28515625" style="19" customWidth="1"/>
    <col min="6437" max="6437" width="15" style="19" customWidth="1"/>
    <col min="6438" max="6438" width="15.28515625" style="19" customWidth="1"/>
    <col min="6439" max="6439" width="14.42578125" style="19" customWidth="1"/>
    <col min="6440" max="6669" width="9.140625" style="19"/>
    <col min="6670" max="6680" width="4.140625" style="19" customWidth="1"/>
    <col min="6681" max="6681" width="5" style="19" customWidth="1"/>
    <col min="6682" max="6684" width="4.140625" style="19" customWidth="1"/>
    <col min="6685" max="6685" width="4.5703125" style="19" customWidth="1"/>
    <col min="6686" max="6692" width="3.28515625" style="19" customWidth="1"/>
    <col min="6693" max="6693" width="15" style="19" customWidth="1"/>
    <col min="6694" max="6694" width="15.28515625" style="19" customWidth="1"/>
    <col min="6695" max="6695" width="14.42578125" style="19" customWidth="1"/>
    <col min="6696" max="6925" width="9.140625" style="19"/>
    <col min="6926" max="6936" width="4.140625" style="19" customWidth="1"/>
    <col min="6937" max="6937" width="5" style="19" customWidth="1"/>
    <col min="6938" max="6940" width="4.140625" style="19" customWidth="1"/>
    <col min="6941" max="6941" width="4.5703125" style="19" customWidth="1"/>
    <col min="6942" max="6948" width="3.28515625" style="19" customWidth="1"/>
    <col min="6949" max="6949" width="15" style="19" customWidth="1"/>
    <col min="6950" max="6950" width="15.28515625" style="19" customWidth="1"/>
    <col min="6951" max="6951" width="14.42578125" style="19" customWidth="1"/>
    <col min="6952" max="7181" width="9.140625" style="19"/>
    <col min="7182" max="7192" width="4.140625" style="19" customWidth="1"/>
    <col min="7193" max="7193" width="5" style="19" customWidth="1"/>
    <col min="7194" max="7196" width="4.140625" style="19" customWidth="1"/>
    <col min="7197" max="7197" width="4.5703125" style="19" customWidth="1"/>
    <col min="7198" max="7204" width="3.28515625" style="19" customWidth="1"/>
    <col min="7205" max="7205" width="15" style="19" customWidth="1"/>
    <col min="7206" max="7206" width="15.28515625" style="19" customWidth="1"/>
    <col min="7207" max="7207" width="14.42578125" style="19" customWidth="1"/>
    <col min="7208" max="7437" width="9.140625" style="19"/>
    <col min="7438" max="7448" width="4.140625" style="19" customWidth="1"/>
    <col min="7449" max="7449" width="5" style="19" customWidth="1"/>
    <col min="7450" max="7452" width="4.140625" style="19" customWidth="1"/>
    <col min="7453" max="7453" width="4.5703125" style="19" customWidth="1"/>
    <col min="7454" max="7460" width="3.28515625" style="19" customWidth="1"/>
    <col min="7461" max="7461" width="15" style="19" customWidth="1"/>
    <col min="7462" max="7462" width="15.28515625" style="19" customWidth="1"/>
    <col min="7463" max="7463" width="14.42578125" style="19" customWidth="1"/>
    <col min="7464" max="7693" width="9.140625" style="19"/>
    <col min="7694" max="7704" width="4.140625" style="19" customWidth="1"/>
    <col min="7705" max="7705" width="5" style="19" customWidth="1"/>
    <col min="7706" max="7708" width="4.140625" style="19" customWidth="1"/>
    <col min="7709" max="7709" width="4.5703125" style="19" customWidth="1"/>
    <col min="7710" max="7716" width="3.28515625" style="19" customWidth="1"/>
    <col min="7717" max="7717" width="15" style="19" customWidth="1"/>
    <col min="7718" max="7718" width="15.28515625" style="19" customWidth="1"/>
    <col min="7719" max="7719" width="14.42578125" style="19" customWidth="1"/>
    <col min="7720" max="7949" width="9.140625" style="19"/>
    <col min="7950" max="7960" width="4.140625" style="19" customWidth="1"/>
    <col min="7961" max="7961" width="5" style="19" customWidth="1"/>
    <col min="7962" max="7964" width="4.140625" style="19" customWidth="1"/>
    <col min="7965" max="7965" width="4.5703125" style="19" customWidth="1"/>
    <col min="7966" max="7972" width="3.28515625" style="19" customWidth="1"/>
    <col min="7973" max="7973" width="15" style="19" customWidth="1"/>
    <col min="7974" max="7974" width="15.28515625" style="19" customWidth="1"/>
    <col min="7975" max="7975" width="14.42578125" style="19" customWidth="1"/>
    <col min="7976" max="8205" width="9.140625" style="19"/>
    <col min="8206" max="8216" width="4.140625" style="19" customWidth="1"/>
    <col min="8217" max="8217" width="5" style="19" customWidth="1"/>
    <col min="8218" max="8220" width="4.140625" style="19" customWidth="1"/>
    <col min="8221" max="8221" width="4.5703125" style="19" customWidth="1"/>
    <col min="8222" max="8228" width="3.28515625" style="19" customWidth="1"/>
    <col min="8229" max="8229" width="15" style="19" customWidth="1"/>
    <col min="8230" max="8230" width="15.28515625" style="19" customWidth="1"/>
    <col min="8231" max="8231" width="14.42578125" style="19" customWidth="1"/>
    <col min="8232" max="8461" width="9.140625" style="19"/>
    <col min="8462" max="8472" width="4.140625" style="19" customWidth="1"/>
    <col min="8473" max="8473" width="5" style="19" customWidth="1"/>
    <col min="8474" max="8476" width="4.140625" style="19" customWidth="1"/>
    <col min="8477" max="8477" width="4.5703125" style="19" customWidth="1"/>
    <col min="8478" max="8484" width="3.28515625" style="19" customWidth="1"/>
    <col min="8485" max="8485" width="15" style="19" customWidth="1"/>
    <col min="8486" max="8486" width="15.28515625" style="19" customWidth="1"/>
    <col min="8487" max="8487" width="14.42578125" style="19" customWidth="1"/>
    <col min="8488" max="8717" width="9.140625" style="19"/>
    <col min="8718" max="8728" width="4.140625" style="19" customWidth="1"/>
    <col min="8729" max="8729" width="5" style="19" customWidth="1"/>
    <col min="8730" max="8732" width="4.140625" style="19" customWidth="1"/>
    <col min="8733" max="8733" width="4.5703125" style="19" customWidth="1"/>
    <col min="8734" max="8740" width="3.28515625" style="19" customWidth="1"/>
    <col min="8741" max="8741" width="15" style="19" customWidth="1"/>
    <col min="8742" max="8742" width="15.28515625" style="19" customWidth="1"/>
    <col min="8743" max="8743" width="14.42578125" style="19" customWidth="1"/>
    <col min="8744" max="8973" width="9.140625" style="19"/>
    <col min="8974" max="8984" width="4.140625" style="19" customWidth="1"/>
    <col min="8985" max="8985" width="5" style="19" customWidth="1"/>
    <col min="8986" max="8988" width="4.140625" style="19" customWidth="1"/>
    <col min="8989" max="8989" width="4.5703125" style="19" customWidth="1"/>
    <col min="8990" max="8996" width="3.28515625" style="19" customWidth="1"/>
    <col min="8997" max="8997" width="15" style="19" customWidth="1"/>
    <col min="8998" max="8998" width="15.28515625" style="19" customWidth="1"/>
    <col min="8999" max="8999" width="14.42578125" style="19" customWidth="1"/>
    <col min="9000" max="9229" width="9.140625" style="19"/>
    <col min="9230" max="9240" width="4.140625" style="19" customWidth="1"/>
    <col min="9241" max="9241" width="5" style="19" customWidth="1"/>
    <col min="9242" max="9244" width="4.140625" style="19" customWidth="1"/>
    <col min="9245" max="9245" width="4.5703125" style="19" customWidth="1"/>
    <col min="9246" max="9252" width="3.28515625" style="19" customWidth="1"/>
    <col min="9253" max="9253" width="15" style="19" customWidth="1"/>
    <col min="9254" max="9254" width="15.28515625" style="19" customWidth="1"/>
    <col min="9255" max="9255" width="14.42578125" style="19" customWidth="1"/>
    <col min="9256" max="9485" width="9.140625" style="19"/>
    <col min="9486" max="9496" width="4.140625" style="19" customWidth="1"/>
    <col min="9497" max="9497" width="5" style="19" customWidth="1"/>
    <col min="9498" max="9500" width="4.140625" style="19" customWidth="1"/>
    <col min="9501" max="9501" width="4.5703125" style="19" customWidth="1"/>
    <col min="9502" max="9508" width="3.28515625" style="19" customWidth="1"/>
    <col min="9509" max="9509" width="15" style="19" customWidth="1"/>
    <col min="9510" max="9510" width="15.28515625" style="19" customWidth="1"/>
    <col min="9511" max="9511" width="14.42578125" style="19" customWidth="1"/>
    <col min="9512" max="9741" width="9.140625" style="19"/>
    <col min="9742" max="9752" width="4.140625" style="19" customWidth="1"/>
    <col min="9753" max="9753" width="5" style="19" customWidth="1"/>
    <col min="9754" max="9756" width="4.140625" style="19" customWidth="1"/>
    <col min="9757" max="9757" width="4.5703125" style="19" customWidth="1"/>
    <col min="9758" max="9764" width="3.28515625" style="19" customWidth="1"/>
    <col min="9765" max="9765" width="15" style="19" customWidth="1"/>
    <col min="9766" max="9766" width="15.28515625" style="19" customWidth="1"/>
    <col min="9767" max="9767" width="14.42578125" style="19" customWidth="1"/>
    <col min="9768" max="9997" width="9.140625" style="19"/>
    <col min="9998" max="10008" width="4.140625" style="19" customWidth="1"/>
    <col min="10009" max="10009" width="5" style="19" customWidth="1"/>
    <col min="10010" max="10012" width="4.140625" style="19" customWidth="1"/>
    <col min="10013" max="10013" width="4.5703125" style="19" customWidth="1"/>
    <col min="10014" max="10020" width="3.28515625" style="19" customWidth="1"/>
    <col min="10021" max="10021" width="15" style="19" customWidth="1"/>
    <col min="10022" max="10022" width="15.28515625" style="19" customWidth="1"/>
    <col min="10023" max="10023" width="14.42578125" style="19" customWidth="1"/>
    <col min="10024" max="10253" width="9.140625" style="19"/>
    <col min="10254" max="10264" width="4.140625" style="19" customWidth="1"/>
    <col min="10265" max="10265" width="5" style="19" customWidth="1"/>
    <col min="10266" max="10268" width="4.140625" style="19" customWidth="1"/>
    <col min="10269" max="10269" width="4.5703125" style="19" customWidth="1"/>
    <col min="10270" max="10276" width="3.28515625" style="19" customWidth="1"/>
    <col min="10277" max="10277" width="15" style="19" customWidth="1"/>
    <col min="10278" max="10278" width="15.28515625" style="19" customWidth="1"/>
    <col min="10279" max="10279" width="14.42578125" style="19" customWidth="1"/>
    <col min="10280" max="10509" width="9.140625" style="19"/>
    <col min="10510" max="10520" width="4.140625" style="19" customWidth="1"/>
    <col min="10521" max="10521" width="5" style="19" customWidth="1"/>
    <col min="10522" max="10524" width="4.140625" style="19" customWidth="1"/>
    <col min="10525" max="10525" width="4.5703125" style="19" customWidth="1"/>
    <col min="10526" max="10532" width="3.28515625" style="19" customWidth="1"/>
    <col min="10533" max="10533" width="15" style="19" customWidth="1"/>
    <col min="10534" max="10534" width="15.28515625" style="19" customWidth="1"/>
    <col min="10535" max="10535" width="14.42578125" style="19" customWidth="1"/>
    <col min="10536" max="10765" width="9.140625" style="19"/>
    <col min="10766" max="10776" width="4.140625" style="19" customWidth="1"/>
    <col min="10777" max="10777" width="5" style="19" customWidth="1"/>
    <col min="10778" max="10780" width="4.140625" style="19" customWidth="1"/>
    <col min="10781" max="10781" width="4.5703125" style="19" customWidth="1"/>
    <col min="10782" max="10788" width="3.28515625" style="19" customWidth="1"/>
    <col min="10789" max="10789" width="15" style="19" customWidth="1"/>
    <col min="10790" max="10790" width="15.28515625" style="19" customWidth="1"/>
    <col min="10791" max="10791" width="14.42578125" style="19" customWidth="1"/>
    <col min="10792" max="11021" width="9.140625" style="19"/>
    <col min="11022" max="11032" width="4.140625" style="19" customWidth="1"/>
    <col min="11033" max="11033" width="5" style="19" customWidth="1"/>
    <col min="11034" max="11036" width="4.140625" style="19" customWidth="1"/>
    <col min="11037" max="11037" width="4.5703125" style="19" customWidth="1"/>
    <col min="11038" max="11044" width="3.28515625" style="19" customWidth="1"/>
    <col min="11045" max="11045" width="15" style="19" customWidth="1"/>
    <col min="11046" max="11046" width="15.28515625" style="19" customWidth="1"/>
    <col min="11047" max="11047" width="14.42578125" style="19" customWidth="1"/>
    <col min="11048" max="11277" width="9.140625" style="19"/>
    <col min="11278" max="11288" width="4.140625" style="19" customWidth="1"/>
    <col min="11289" max="11289" width="5" style="19" customWidth="1"/>
    <col min="11290" max="11292" width="4.140625" style="19" customWidth="1"/>
    <col min="11293" max="11293" width="4.5703125" style="19" customWidth="1"/>
    <col min="11294" max="11300" width="3.28515625" style="19" customWidth="1"/>
    <col min="11301" max="11301" width="15" style="19" customWidth="1"/>
    <col min="11302" max="11302" width="15.28515625" style="19" customWidth="1"/>
    <col min="11303" max="11303" width="14.42578125" style="19" customWidth="1"/>
    <col min="11304" max="11533" width="9.140625" style="19"/>
    <col min="11534" max="11544" width="4.140625" style="19" customWidth="1"/>
    <col min="11545" max="11545" width="5" style="19" customWidth="1"/>
    <col min="11546" max="11548" width="4.140625" style="19" customWidth="1"/>
    <col min="11549" max="11549" width="4.5703125" style="19" customWidth="1"/>
    <col min="11550" max="11556" width="3.28515625" style="19" customWidth="1"/>
    <col min="11557" max="11557" width="15" style="19" customWidth="1"/>
    <col min="11558" max="11558" width="15.28515625" style="19" customWidth="1"/>
    <col min="11559" max="11559" width="14.42578125" style="19" customWidth="1"/>
    <col min="11560" max="11789" width="9.140625" style="19"/>
    <col min="11790" max="11800" width="4.140625" style="19" customWidth="1"/>
    <col min="11801" max="11801" width="5" style="19" customWidth="1"/>
    <col min="11802" max="11804" width="4.140625" style="19" customWidth="1"/>
    <col min="11805" max="11805" width="4.5703125" style="19" customWidth="1"/>
    <col min="11806" max="11812" width="3.28515625" style="19" customWidth="1"/>
    <col min="11813" max="11813" width="15" style="19" customWidth="1"/>
    <col min="11814" max="11814" width="15.28515625" style="19" customWidth="1"/>
    <col min="11815" max="11815" width="14.42578125" style="19" customWidth="1"/>
    <col min="11816" max="12045" width="9.140625" style="19"/>
    <col min="12046" max="12056" width="4.140625" style="19" customWidth="1"/>
    <col min="12057" max="12057" width="5" style="19" customWidth="1"/>
    <col min="12058" max="12060" width="4.140625" style="19" customWidth="1"/>
    <col min="12061" max="12061" width="4.5703125" style="19" customWidth="1"/>
    <col min="12062" max="12068" width="3.28515625" style="19" customWidth="1"/>
    <col min="12069" max="12069" width="15" style="19" customWidth="1"/>
    <col min="12070" max="12070" width="15.28515625" style="19" customWidth="1"/>
    <col min="12071" max="12071" width="14.42578125" style="19" customWidth="1"/>
    <col min="12072" max="12301" width="9.140625" style="19"/>
    <col min="12302" max="12312" width="4.140625" style="19" customWidth="1"/>
    <col min="12313" max="12313" width="5" style="19" customWidth="1"/>
    <col min="12314" max="12316" width="4.140625" style="19" customWidth="1"/>
    <col min="12317" max="12317" width="4.5703125" style="19" customWidth="1"/>
    <col min="12318" max="12324" width="3.28515625" style="19" customWidth="1"/>
    <col min="12325" max="12325" width="15" style="19" customWidth="1"/>
    <col min="12326" max="12326" width="15.28515625" style="19" customWidth="1"/>
    <col min="12327" max="12327" width="14.42578125" style="19" customWidth="1"/>
    <col min="12328" max="12557" width="9.140625" style="19"/>
    <col min="12558" max="12568" width="4.140625" style="19" customWidth="1"/>
    <col min="12569" max="12569" width="5" style="19" customWidth="1"/>
    <col min="12570" max="12572" width="4.140625" style="19" customWidth="1"/>
    <col min="12573" max="12573" width="4.5703125" style="19" customWidth="1"/>
    <col min="12574" max="12580" width="3.28515625" style="19" customWidth="1"/>
    <col min="12581" max="12581" width="15" style="19" customWidth="1"/>
    <col min="12582" max="12582" width="15.28515625" style="19" customWidth="1"/>
    <col min="12583" max="12583" width="14.42578125" style="19" customWidth="1"/>
    <col min="12584" max="12813" width="9.140625" style="19"/>
    <col min="12814" max="12824" width="4.140625" style="19" customWidth="1"/>
    <col min="12825" max="12825" width="5" style="19" customWidth="1"/>
    <col min="12826" max="12828" width="4.140625" style="19" customWidth="1"/>
    <col min="12829" max="12829" width="4.5703125" style="19" customWidth="1"/>
    <col min="12830" max="12836" width="3.28515625" style="19" customWidth="1"/>
    <col min="12837" max="12837" width="15" style="19" customWidth="1"/>
    <col min="12838" max="12838" width="15.28515625" style="19" customWidth="1"/>
    <col min="12839" max="12839" width="14.42578125" style="19" customWidth="1"/>
    <col min="12840" max="13069" width="9.140625" style="19"/>
    <col min="13070" max="13080" width="4.140625" style="19" customWidth="1"/>
    <col min="13081" max="13081" width="5" style="19" customWidth="1"/>
    <col min="13082" max="13084" width="4.140625" style="19" customWidth="1"/>
    <col min="13085" max="13085" width="4.5703125" style="19" customWidth="1"/>
    <col min="13086" max="13092" width="3.28515625" style="19" customWidth="1"/>
    <col min="13093" max="13093" width="15" style="19" customWidth="1"/>
    <col min="13094" max="13094" width="15.28515625" style="19" customWidth="1"/>
    <col min="13095" max="13095" width="14.42578125" style="19" customWidth="1"/>
    <col min="13096" max="13325" width="9.140625" style="19"/>
    <col min="13326" max="13336" width="4.140625" style="19" customWidth="1"/>
    <col min="13337" max="13337" width="5" style="19" customWidth="1"/>
    <col min="13338" max="13340" width="4.140625" style="19" customWidth="1"/>
    <col min="13341" max="13341" width="4.5703125" style="19" customWidth="1"/>
    <col min="13342" max="13348" width="3.28515625" style="19" customWidth="1"/>
    <col min="13349" max="13349" width="15" style="19" customWidth="1"/>
    <col min="13350" max="13350" width="15.28515625" style="19" customWidth="1"/>
    <col min="13351" max="13351" width="14.42578125" style="19" customWidth="1"/>
    <col min="13352" max="13581" width="9.140625" style="19"/>
    <col min="13582" max="13592" width="4.140625" style="19" customWidth="1"/>
    <col min="13593" max="13593" width="5" style="19" customWidth="1"/>
    <col min="13594" max="13596" width="4.140625" style="19" customWidth="1"/>
    <col min="13597" max="13597" width="4.5703125" style="19" customWidth="1"/>
    <col min="13598" max="13604" width="3.28515625" style="19" customWidth="1"/>
    <col min="13605" max="13605" width="15" style="19" customWidth="1"/>
    <col min="13606" max="13606" width="15.28515625" style="19" customWidth="1"/>
    <col min="13607" max="13607" width="14.42578125" style="19" customWidth="1"/>
    <col min="13608" max="13837" width="9.140625" style="19"/>
    <col min="13838" max="13848" width="4.140625" style="19" customWidth="1"/>
    <col min="13849" max="13849" width="5" style="19" customWidth="1"/>
    <col min="13850" max="13852" width="4.140625" style="19" customWidth="1"/>
    <col min="13853" max="13853" width="4.5703125" style="19" customWidth="1"/>
    <col min="13854" max="13860" width="3.28515625" style="19" customWidth="1"/>
    <col min="13861" max="13861" width="15" style="19" customWidth="1"/>
    <col min="13862" max="13862" width="15.28515625" style="19" customWidth="1"/>
    <col min="13863" max="13863" width="14.42578125" style="19" customWidth="1"/>
    <col min="13864" max="14093" width="9.140625" style="19"/>
    <col min="14094" max="14104" width="4.140625" style="19" customWidth="1"/>
    <col min="14105" max="14105" width="5" style="19" customWidth="1"/>
    <col min="14106" max="14108" width="4.140625" style="19" customWidth="1"/>
    <col min="14109" max="14109" width="4.5703125" style="19" customWidth="1"/>
    <col min="14110" max="14116" width="3.28515625" style="19" customWidth="1"/>
    <col min="14117" max="14117" width="15" style="19" customWidth="1"/>
    <col min="14118" max="14118" width="15.28515625" style="19" customWidth="1"/>
    <col min="14119" max="14119" width="14.42578125" style="19" customWidth="1"/>
    <col min="14120" max="14349" width="9.140625" style="19"/>
    <col min="14350" max="14360" width="4.140625" style="19" customWidth="1"/>
    <col min="14361" max="14361" width="5" style="19" customWidth="1"/>
    <col min="14362" max="14364" width="4.140625" style="19" customWidth="1"/>
    <col min="14365" max="14365" width="4.5703125" style="19" customWidth="1"/>
    <col min="14366" max="14372" width="3.28515625" style="19" customWidth="1"/>
    <col min="14373" max="14373" width="15" style="19" customWidth="1"/>
    <col min="14374" max="14374" width="15.28515625" style="19" customWidth="1"/>
    <col min="14375" max="14375" width="14.42578125" style="19" customWidth="1"/>
    <col min="14376" max="14605" width="9.140625" style="19"/>
    <col min="14606" max="14616" width="4.140625" style="19" customWidth="1"/>
    <col min="14617" max="14617" width="5" style="19" customWidth="1"/>
    <col min="14618" max="14620" width="4.140625" style="19" customWidth="1"/>
    <col min="14621" max="14621" width="4.5703125" style="19" customWidth="1"/>
    <col min="14622" max="14628" width="3.28515625" style="19" customWidth="1"/>
    <col min="14629" max="14629" width="15" style="19" customWidth="1"/>
    <col min="14630" max="14630" width="15.28515625" style="19" customWidth="1"/>
    <col min="14631" max="14631" width="14.42578125" style="19" customWidth="1"/>
    <col min="14632" max="14861" width="9.140625" style="19"/>
    <col min="14862" max="14872" width="4.140625" style="19" customWidth="1"/>
    <col min="14873" max="14873" width="5" style="19" customWidth="1"/>
    <col min="14874" max="14876" width="4.140625" style="19" customWidth="1"/>
    <col min="14877" max="14877" width="4.5703125" style="19" customWidth="1"/>
    <col min="14878" max="14884" width="3.28515625" style="19" customWidth="1"/>
    <col min="14885" max="14885" width="15" style="19" customWidth="1"/>
    <col min="14886" max="14886" width="15.28515625" style="19" customWidth="1"/>
    <col min="14887" max="14887" width="14.42578125" style="19" customWidth="1"/>
    <col min="14888" max="15117" width="9.140625" style="19"/>
    <col min="15118" max="15128" width="4.140625" style="19" customWidth="1"/>
    <col min="15129" max="15129" width="5" style="19" customWidth="1"/>
    <col min="15130" max="15132" width="4.140625" style="19" customWidth="1"/>
    <col min="15133" max="15133" width="4.5703125" style="19" customWidth="1"/>
    <col min="15134" max="15140" width="3.28515625" style="19" customWidth="1"/>
    <col min="15141" max="15141" width="15" style="19" customWidth="1"/>
    <col min="15142" max="15142" width="15.28515625" style="19" customWidth="1"/>
    <col min="15143" max="15143" width="14.42578125" style="19" customWidth="1"/>
    <col min="15144" max="15373" width="9.140625" style="19"/>
    <col min="15374" max="15384" width="4.140625" style="19" customWidth="1"/>
    <col min="15385" max="15385" width="5" style="19" customWidth="1"/>
    <col min="15386" max="15388" width="4.140625" style="19" customWidth="1"/>
    <col min="15389" max="15389" width="4.5703125" style="19" customWidth="1"/>
    <col min="15390" max="15396" width="3.28515625" style="19" customWidth="1"/>
    <col min="15397" max="15397" width="15" style="19" customWidth="1"/>
    <col min="15398" max="15398" width="15.28515625" style="19" customWidth="1"/>
    <col min="15399" max="15399" width="14.42578125" style="19" customWidth="1"/>
    <col min="15400" max="15629" width="9.140625" style="19"/>
    <col min="15630" max="15640" width="4.140625" style="19" customWidth="1"/>
    <col min="15641" max="15641" width="5" style="19" customWidth="1"/>
    <col min="15642" max="15644" width="4.140625" style="19" customWidth="1"/>
    <col min="15645" max="15645" width="4.5703125" style="19" customWidth="1"/>
    <col min="15646" max="15652" width="3.28515625" style="19" customWidth="1"/>
    <col min="15653" max="15653" width="15" style="19" customWidth="1"/>
    <col min="15654" max="15654" width="15.28515625" style="19" customWidth="1"/>
    <col min="15655" max="15655" width="14.42578125" style="19" customWidth="1"/>
    <col min="15656" max="15885" width="9.140625" style="19"/>
    <col min="15886" max="15896" width="4.140625" style="19" customWidth="1"/>
    <col min="15897" max="15897" width="5" style="19" customWidth="1"/>
    <col min="15898" max="15900" width="4.140625" style="19" customWidth="1"/>
    <col min="15901" max="15901" width="4.5703125" style="19" customWidth="1"/>
    <col min="15902" max="15908" width="3.28515625" style="19" customWidth="1"/>
    <col min="15909" max="15909" width="15" style="19" customWidth="1"/>
    <col min="15910" max="15910" width="15.28515625" style="19" customWidth="1"/>
    <col min="15911" max="15911" width="14.42578125" style="19" customWidth="1"/>
    <col min="15912" max="16141" width="9.140625" style="19"/>
    <col min="16142" max="16152" width="4.140625" style="19" customWidth="1"/>
    <col min="16153" max="16153" width="5" style="19" customWidth="1"/>
    <col min="16154" max="16156" width="4.140625" style="19" customWidth="1"/>
    <col min="16157" max="16157" width="4.5703125" style="19" customWidth="1"/>
    <col min="16158" max="16164" width="3.28515625" style="19" customWidth="1"/>
    <col min="16165" max="16165" width="15" style="19" customWidth="1"/>
    <col min="16166" max="16166" width="15.28515625" style="19" customWidth="1"/>
    <col min="16167" max="16167" width="14.42578125" style="19" customWidth="1"/>
    <col min="16168" max="16381" width="9.140625" style="19"/>
    <col min="16382" max="16384" width="9.140625" style="19" customWidth="1"/>
  </cols>
  <sheetData>
    <row r="1" spans="1:25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3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</row>
    <row r="2" spans="1:25" ht="14.25">
      <c r="A2" s="43" t="s">
        <v>133</v>
      </c>
      <c r="B2" s="1102">
        <f>Деклар!D5</f>
        <v>70569305567</v>
      </c>
      <c r="C2" s="1104"/>
      <c r="D2" s="49"/>
      <c r="E2" s="1105"/>
      <c r="F2" s="110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5" ht="14.25">
      <c r="A3" s="43" t="s">
        <v>384</v>
      </c>
      <c r="B3" s="550"/>
      <c r="C3" s="549">
        <f>Деклар!G7</f>
        <v>2023</v>
      </c>
      <c r="D3" s="44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5" ht="14.25">
      <c r="A4" s="43"/>
      <c r="B4" s="44"/>
      <c r="C4" s="44"/>
      <c r="D4" s="44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5" ht="15.75">
      <c r="A5" s="1167" t="s">
        <v>97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9"/>
      <c r="Y5" s="19"/>
    </row>
    <row r="6" spans="1:25" ht="19.899999999999999" customHeight="1">
      <c r="A6" s="1126" t="s">
        <v>974</v>
      </c>
      <c r="B6" s="1126"/>
      <c r="C6" s="1126"/>
      <c r="D6" s="1126"/>
      <c r="E6" s="1126"/>
      <c r="F6" s="1126"/>
      <c r="G6" s="1126"/>
      <c r="H6" s="1126"/>
      <c r="I6" s="1126"/>
      <c r="J6" s="1126"/>
      <c r="K6" s="1126"/>
      <c r="L6" s="1126"/>
      <c r="M6" s="1126"/>
      <c r="N6" s="1126"/>
      <c r="O6" s="1126"/>
      <c r="P6" s="1126"/>
      <c r="Q6" s="1126"/>
      <c r="R6" s="1126"/>
      <c r="S6" s="1126"/>
      <c r="T6" s="1126"/>
      <c r="U6" s="1126"/>
      <c r="V6" s="1126"/>
      <c r="W6" s="1126"/>
      <c r="X6" s="19"/>
      <c r="Y6" s="19"/>
    </row>
    <row r="7" spans="1:25" ht="33" customHeight="1" thickBot="1">
      <c r="A7" s="1185" t="s">
        <v>628</v>
      </c>
      <c r="B7" s="1185"/>
      <c r="C7" s="1185"/>
      <c r="D7" s="1185"/>
      <c r="E7" s="1185"/>
      <c r="F7" s="1185"/>
      <c r="G7" s="1185"/>
      <c r="H7" s="1185"/>
      <c r="I7" s="1185"/>
      <c r="J7" s="1185"/>
      <c r="K7" s="1185"/>
      <c r="L7" s="1185"/>
      <c r="M7" s="1185"/>
      <c r="N7" s="1185"/>
      <c r="O7" s="1185"/>
      <c r="P7" s="1185"/>
      <c r="Q7" s="1185"/>
      <c r="R7" s="1185"/>
      <c r="S7" s="1185"/>
      <c r="T7" s="1185"/>
      <c r="U7" s="1185"/>
      <c r="V7" s="1185"/>
      <c r="W7" s="1185"/>
      <c r="X7" s="19"/>
      <c r="Y7" s="19"/>
    </row>
    <row r="8" spans="1:25" ht="129.6" customHeight="1" thickBot="1">
      <c r="A8" s="252" t="s">
        <v>164</v>
      </c>
      <c r="B8" s="523" t="s">
        <v>629</v>
      </c>
      <c r="C8" s="523" t="s">
        <v>630</v>
      </c>
      <c r="D8" s="523" t="s">
        <v>631</v>
      </c>
      <c r="E8" s="523" t="s">
        <v>977</v>
      </c>
      <c r="F8" s="523" t="s">
        <v>12</v>
      </c>
      <c r="G8" s="523" t="s">
        <v>976</v>
      </c>
      <c r="H8" s="523" t="s">
        <v>1096</v>
      </c>
      <c r="I8" s="523" t="s">
        <v>1127</v>
      </c>
      <c r="J8" s="523" t="s">
        <v>1102</v>
      </c>
      <c r="K8" s="523" t="s">
        <v>1118</v>
      </c>
      <c r="L8" s="523" t="s">
        <v>1119</v>
      </c>
      <c r="M8" s="523" t="s">
        <v>1120</v>
      </c>
      <c r="N8" s="523" t="s">
        <v>1121</v>
      </c>
      <c r="O8" s="523" t="s">
        <v>1122</v>
      </c>
      <c r="P8" s="523" t="s">
        <v>1123</v>
      </c>
      <c r="Q8" s="523" t="s">
        <v>1124</v>
      </c>
      <c r="R8" s="523" t="s">
        <v>1125</v>
      </c>
      <c r="S8" s="523" t="s">
        <v>1126</v>
      </c>
      <c r="T8" s="523" t="s">
        <v>1128</v>
      </c>
      <c r="U8" s="526" t="s">
        <v>1129</v>
      </c>
      <c r="V8" s="523" t="s">
        <v>978</v>
      </c>
      <c r="W8" s="523" t="s">
        <v>979</v>
      </c>
      <c r="X8" s="523" t="s">
        <v>982</v>
      </c>
      <c r="Y8" s="523" t="s">
        <v>1040</v>
      </c>
    </row>
    <row r="9" spans="1:25" ht="12.75" customHeight="1" thickBot="1">
      <c r="A9" s="57"/>
      <c r="B9" s="58" t="s">
        <v>975</v>
      </c>
      <c r="C9" s="58" t="s">
        <v>634</v>
      </c>
      <c r="D9" s="58" t="s">
        <v>636</v>
      </c>
      <c r="E9" s="58" t="s">
        <v>635</v>
      </c>
      <c r="F9" s="58" t="s">
        <v>637</v>
      </c>
      <c r="G9" s="58" t="s">
        <v>638</v>
      </c>
      <c r="H9" s="58" t="s">
        <v>639</v>
      </c>
      <c r="I9" s="58" t="s">
        <v>640</v>
      </c>
      <c r="J9" s="58" t="s">
        <v>1103</v>
      </c>
      <c r="K9" s="58" t="s">
        <v>1104</v>
      </c>
      <c r="L9" s="58" t="s">
        <v>1105</v>
      </c>
      <c r="M9" s="58" t="s">
        <v>1106</v>
      </c>
      <c r="N9" s="58" t="s">
        <v>1107</v>
      </c>
      <c r="O9" s="58" t="s">
        <v>1108</v>
      </c>
      <c r="P9" s="58" t="s">
        <v>1109</v>
      </c>
      <c r="Q9" s="58" t="s">
        <v>1110</v>
      </c>
      <c r="R9" s="58" t="s">
        <v>1111</v>
      </c>
      <c r="S9" s="58" t="s">
        <v>1117</v>
      </c>
      <c r="T9" s="58" t="s">
        <v>641</v>
      </c>
      <c r="U9" s="58" t="s">
        <v>642</v>
      </c>
      <c r="V9" s="58" t="s">
        <v>643</v>
      </c>
      <c r="W9" s="58" t="s">
        <v>644</v>
      </c>
      <c r="X9" s="58" t="s">
        <v>980</v>
      </c>
      <c r="Y9" s="58" t="s">
        <v>981</v>
      </c>
    </row>
    <row r="10" spans="1:25" ht="12.75" customHeight="1" thickBot="1">
      <c r="A10" s="57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133">
        <v>7</v>
      </c>
      <c r="H10" s="133">
        <v>8</v>
      </c>
      <c r="I10" s="133">
        <v>9</v>
      </c>
      <c r="J10" s="133" t="s">
        <v>1097</v>
      </c>
      <c r="K10" s="133" t="s">
        <v>1098</v>
      </c>
      <c r="L10" s="133" t="s">
        <v>1099</v>
      </c>
      <c r="M10" s="133" t="s">
        <v>1100</v>
      </c>
      <c r="N10" s="133" t="s">
        <v>1101</v>
      </c>
      <c r="O10" s="133" t="s">
        <v>1112</v>
      </c>
      <c r="P10" s="133" t="s">
        <v>1113</v>
      </c>
      <c r="Q10" s="133" t="s">
        <v>1114</v>
      </c>
      <c r="R10" s="133" t="s">
        <v>1115</v>
      </c>
      <c r="S10" s="133" t="s">
        <v>1116</v>
      </c>
      <c r="T10" s="133">
        <v>11</v>
      </c>
      <c r="U10" s="133">
        <v>12</v>
      </c>
      <c r="V10" s="133">
        <v>13</v>
      </c>
      <c r="W10" s="59">
        <v>14</v>
      </c>
      <c r="X10" s="59">
        <v>14</v>
      </c>
      <c r="Y10" s="59">
        <v>14</v>
      </c>
    </row>
    <row r="11" spans="1:25" ht="21.75" customHeight="1">
      <c r="A11" s="53"/>
      <c r="B11" s="53"/>
      <c r="C11" s="24"/>
      <c r="D11" s="115"/>
      <c r="E11" s="251"/>
      <c r="F11" s="186"/>
      <c r="G11" s="186"/>
      <c r="H11" s="186"/>
      <c r="I11" s="186">
        <f>J11+K11+L11+M11+N11+O11+P11+Q11+R11+S11</f>
        <v>0</v>
      </c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531">
        <f>G11-H11-I11</f>
        <v>0</v>
      </c>
      <c r="U11" s="186"/>
      <c r="V11" s="186"/>
      <c r="W11" s="219"/>
      <c r="X11" s="219"/>
      <c r="Y11" s="219"/>
    </row>
    <row r="12" spans="1:25" ht="12.75" customHeight="1">
      <c r="A12" s="53"/>
      <c r="B12" s="53"/>
      <c r="C12" s="24"/>
      <c r="D12" s="115"/>
      <c r="E12" s="122"/>
      <c r="F12" s="186"/>
      <c r="G12" s="186"/>
      <c r="H12" s="186"/>
      <c r="I12" s="186">
        <f t="shared" ref="I12:I15" si="0">J12+K12+L12+M12+N12+O12+P12+Q12+R12+S12</f>
        <v>0</v>
      </c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531">
        <f t="shared" ref="T12:T15" si="1">G12-H12-I12</f>
        <v>0</v>
      </c>
      <c r="U12" s="186"/>
      <c r="V12" s="186"/>
      <c r="W12" s="219"/>
      <c r="X12" s="219"/>
      <c r="Y12" s="219"/>
    </row>
    <row r="13" spans="1:25" ht="15">
      <c r="A13" s="53"/>
      <c r="B13" s="53"/>
      <c r="C13" s="24"/>
      <c r="D13" s="115"/>
      <c r="E13" s="122"/>
      <c r="F13" s="186"/>
      <c r="G13" s="186"/>
      <c r="H13" s="186"/>
      <c r="I13" s="186">
        <f t="shared" si="0"/>
        <v>0</v>
      </c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531">
        <f t="shared" si="1"/>
        <v>0</v>
      </c>
      <c r="U13" s="186"/>
      <c r="V13" s="186"/>
      <c r="W13" s="219"/>
      <c r="X13" s="219"/>
      <c r="Y13" s="219"/>
    </row>
    <row r="14" spans="1:25" ht="15">
      <c r="A14" s="53"/>
      <c r="B14" s="53"/>
      <c r="C14" s="24"/>
      <c r="D14" s="115"/>
      <c r="E14" s="122"/>
      <c r="F14" s="186"/>
      <c r="G14" s="186"/>
      <c r="H14" s="186"/>
      <c r="I14" s="186">
        <f t="shared" si="0"/>
        <v>0</v>
      </c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531">
        <f t="shared" si="1"/>
        <v>0</v>
      </c>
      <c r="U14" s="186"/>
      <c r="V14" s="186"/>
      <c r="W14" s="219"/>
      <c r="X14" s="219"/>
      <c r="Y14" s="219"/>
    </row>
    <row r="15" spans="1:25" ht="15.75" thickBot="1">
      <c r="A15" s="136"/>
      <c r="B15" s="136"/>
      <c r="C15" s="254"/>
      <c r="D15" s="255"/>
      <c r="E15" s="256"/>
      <c r="F15" s="257"/>
      <c r="G15" s="257"/>
      <c r="H15" s="257"/>
      <c r="I15" s="186">
        <f t="shared" si="0"/>
        <v>0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531">
        <f t="shared" si="1"/>
        <v>0</v>
      </c>
      <c r="U15" s="257"/>
      <c r="V15" s="257"/>
      <c r="W15" s="258"/>
      <c r="X15" s="258"/>
      <c r="Y15" s="258"/>
    </row>
    <row r="16" spans="1:25" ht="24" customHeight="1" thickBot="1">
      <c r="A16" s="54"/>
      <c r="B16" s="1471" t="s">
        <v>983</v>
      </c>
      <c r="C16" s="1472"/>
      <c r="D16" s="1472"/>
      <c r="E16" s="1472"/>
      <c r="F16" s="1472"/>
      <c r="G16" s="1472"/>
      <c r="H16" s="1472"/>
      <c r="I16" s="1472"/>
      <c r="J16" s="1472"/>
      <c r="K16" s="1472"/>
      <c r="L16" s="1472"/>
      <c r="M16" s="1472"/>
      <c r="N16" s="1472"/>
      <c r="O16" s="1472"/>
      <c r="P16" s="1472"/>
      <c r="Q16" s="1472"/>
      <c r="R16" s="1472"/>
      <c r="S16" s="1472"/>
      <c r="T16" s="1472"/>
      <c r="U16" s="1473"/>
      <c r="V16" s="858">
        <f>SUM(V11:V15)</f>
        <v>0</v>
      </c>
      <c r="W16" s="533" t="s">
        <v>172</v>
      </c>
      <c r="X16" s="533" t="s">
        <v>172</v>
      </c>
      <c r="Y16" s="533" t="s">
        <v>172</v>
      </c>
    </row>
    <row r="17" spans="1:25" ht="21" customHeight="1" thickBot="1">
      <c r="B17" s="1477" t="s">
        <v>984</v>
      </c>
      <c r="C17" s="1472"/>
      <c r="D17" s="1472"/>
      <c r="E17" s="1472"/>
      <c r="F17" s="1472"/>
      <c r="G17" s="1472"/>
      <c r="H17" s="1472"/>
      <c r="I17" s="1472"/>
      <c r="J17" s="1472"/>
      <c r="K17" s="1472"/>
      <c r="L17" s="1472"/>
      <c r="M17" s="1472"/>
      <c r="N17" s="1472"/>
      <c r="O17" s="1472"/>
      <c r="P17" s="1472"/>
      <c r="Q17" s="1472"/>
      <c r="R17" s="1472"/>
      <c r="S17" s="1472"/>
      <c r="T17" s="1472"/>
      <c r="U17" s="1472"/>
      <c r="V17" s="1472"/>
      <c r="W17" s="1472"/>
      <c r="X17" s="1473"/>
      <c r="Y17" s="858">
        <f>SUM(Y11:Y16)</f>
        <v>0</v>
      </c>
    </row>
    <row r="18" spans="1:25" ht="25.5" customHeight="1">
      <c r="B18" s="64" t="s">
        <v>102</v>
      </c>
      <c r="C18" s="25"/>
      <c r="D18" s="25"/>
    </row>
    <row r="19" spans="1:25">
      <c r="C19" s="21" t="s">
        <v>103</v>
      </c>
      <c r="D19" s="21" t="s">
        <v>156</v>
      </c>
    </row>
    <row r="20" spans="1:25" ht="39.6" customHeight="1">
      <c r="A20" s="1347" t="s">
        <v>627</v>
      </c>
      <c r="B20" s="1027"/>
      <c r="C20" s="1027"/>
      <c r="D20" s="1027"/>
      <c r="E20" s="1027"/>
      <c r="F20" s="1027"/>
      <c r="G20" s="1027"/>
      <c r="H20" s="1027"/>
      <c r="I20" s="1027"/>
      <c r="J20" s="1027"/>
      <c r="K20" s="1027"/>
      <c r="L20" s="1027"/>
      <c r="M20" s="1027"/>
      <c r="N20" s="1027"/>
      <c r="O20" s="1027"/>
      <c r="P20" s="1027"/>
      <c r="Q20" s="1027"/>
      <c r="R20" s="1027"/>
      <c r="S20" s="1027"/>
      <c r="T20" s="1027"/>
      <c r="U20" s="1027"/>
      <c r="V20" s="1027"/>
      <c r="W20" s="1027"/>
      <c r="X20" s="19"/>
      <c r="Y20" s="19"/>
    </row>
  </sheetData>
  <mergeCells count="9">
    <mergeCell ref="A20:W20"/>
    <mergeCell ref="D1:F1"/>
    <mergeCell ref="B2:C2"/>
    <mergeCell ref="E2:F2"/>
    <mergeCell ref="A5:W5"/>
    <mergeCell ref="A6:W6"/>
    <mergeCell ref="A7:W7"/>
    <mergeCell ref="B16:U16"/>
    <mergeCell ref="B17:X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K9" sqref="K9"/>
    </sheetView>
  </sheetViews>
  <sheetFormatPr defaultColWidth="12.7109375" defaultRowHeight="12.75"/>
  <cols>
    <col min="1" max="1" width="5" style="19" customWidth="1"/>
    <col min="2" max="2" width="20.85546875" style="19" customWidth="1"/>
    <col min="3" max="3" width="15.28515625" style="21" customWidth="1"/>
    <col min="4" max="4" width="20" style="21" customWidth="1"/>
    <col min="5" max="5" width="18.85546875" style="21" customWidth="1"/>
    <col min="6" max="16384" width="12.7109375" style="19"/>
  </cols>
  <sheetData>
    <row r="1" spans="1:5">
      <c r="A1" s="2" t="s">
        <v>383</v>
      </c>
      <c r="B1" s="2"/>
      <c r="C1" s="2"/>
      <c r="D1" s="1121" t="str">
        <f>Деклар!G9</f>
        <v>САБЫРОВ ЖАНДОС КАЙРАТУЛЫ</v>
      </c>
      <c r="E1" s="1113"/>
    </row>
    <row r="2" spans="1:5" ht="14.25">
      <c r="A2" s="43" t="s">
        <v>133</v>
      </c>
      <c r="B2" s="1102">
        <f>Деклар!D5</f>
        <v>70569305567</v>
      </c>
      <c r="C2" s="1104"/>
      <c r="D2" s="49"/>
      <c r="E2" s="44"/>
    </row>
    <row r="3" spans="1:5" ht="14.25">
      <c r="A3" s="43" t="s">
        <v>384</v>
      </c>
      <c r="B3" s="550"/>
      <c r="C3" s="549">
        <f>Деклар!G7</f>
        <v>2023</v>
      </c>
      <c r="D3" s="44"/>
      <c r="E3" s="37"/>
    </row>
    <row r="4" spans="1:5" ht="14.25">
      <c r="A4" s="43"/>
      <c r="B4" s="44"/>
      <c r="C4" s="44"/>
      <c r="D4" s="44"/>
      <c r="E4" s="37"/>
    </row>
    <row r="5" spans="1:5" ht="15.75" customHeight="1">
      <c r="A5" s="1167" t="s">
        <v>97</v>
      </c>
      <c r="B5" s="1167"/>
      <c r="C5" s="1167"/>
      <c r="D5" s="1167"/>
      <c r="E5" s="1167"/>
    </row>
    <row r="6" spans="1:5" ht="23.25" customHeight="1">
      <c r="A6" s="1126" t="s">
        <v>1038</v>
      </c>
      <c r="B6" s="1126"/>
      <c r="C6" s="1126"/>
      <c r="D6" s="1126"/>
      <c r="E6" s="1126"/>
    </row>
    <row r="7" spans="1:5" ht="12.75" customHeight="1">
      <c r="A7" s="37"/>
      <c r="B7" s="37"/>
      <c r="C7" s="37"/>
      <c r="D7" s="37"/>
      <c r="E7" s="37"/>
    </row>
    <row r="8" spans="1:5" ht="84" customHeight="1">
      <c r="A8" s="1492" t="s">
        <v>358</v>
      </c>
      <c r="B8" s="1492"/>
      <c r="C8" s="1492"/>
      <c r="D8" s="1492"/>
      <c r="E8" s="1492"/>
    </row>
    <row r="9" spans="1:5" ht="18.75" customHeight="1">
      <c r="A9" s="37"/>
      <c r="B9" s="1489" t="s">
        <v>359</v>
      </c>
      <c r="C9" s="1489"/>
      <c r="D9" s="1489" t="s">
        <v>361</v>
      </c>
      <c r="E9" s="1489"/>
    </row>
    <row r="10" spans="1:5" ht="13.5" customHeight="1">
      <c r="A10" s="37"/>
      <c r="B10" s="80" t="s">
        <v>360</v>
      </c>
      <c r="C10" s="80" t="s">
        <v>132</v>
      </c>
      <c r="D10" s="80" t="s">
        <v>202</v>
      </c>
      <c r="E10" s="80" t="s">
        <v>362</v>
      </c>
    </row>
    <row r="11" spans="1:5" ht="13.5" customHeight="1">
      <c r="A11" s="37"/>
      <c r="B11" s="80"/>
      <c r="C11" s="80"/>
      <c r="D11" s="80"/>
      <c r="E11" s="80"/>
    </row>
    <row r="12" spans="1:5" ht="13.5" customHeight="1">
      <c r="A12" s="37"/>
      <c r="B12" s="80"/>
      <c r="C12" s="80"/>
      <c r="D12" s="80"/>
      <c r="E12" s="80"/>
    </row>
    <row r="13" spans="1:5" ht="13.5" customHeight="1">
      <c r="A13" s="37"/>
      <c r="B13" s="80"/>
      <c r="C13" s="80"/>
      <c r="D13" s="80"/>
      <c r="E13" s="80"/>
    </row>
    <row r="14" spans="1:5" ht="13.5" customHeight="1">
      <c r="A14" s="37"/>
      <c r="B14" s="80"/>
      <c r="C14" s="80"/>
      <c r="D14" s="80"/>
      <c r="E14" s="80"/>
    </row>
    <row r="15" spans="1:5" ht="12.75" customHeight="1" thickBot="1">
      <c r="A15" s="37"/>
      <c r="B15" s="75"/>
      <c r="C15" s="75"/>
      <c r="D15" s="75"/>
      <c r="E15" s="75"/>
    </row>
    <row r="16" spans="1:5" ht="21.75" customHeight="1" thickBot="1">
      <c r="A16" s="37"/>
      <c r="B16" s="281" t="s">
        <v>363</v>
      </c>
      <c r="C16" s="282">
        <f>SUM(C11:C15)</f>
        <v>0</v>
      </c>
      <c r="D16" s="99" t="s">
        <v>364</v>
      </c>
      <c r="E16" s="282">
        <f>SUM(E11:E15)</f>
        <v>0</v>
      </c>
    </row>
    <row r="17" spans="1:5" ht="33.75" customHeight="1" thickBot="1">
      <c r="A17" s="37"/>
      <c r="B17" s="1490" t="s">
        <v>1037</v>
      </c>
      <c r="C17" s="1490"/>
      <c r="D17" s="1491"/>
      <c r="E17" s="860">
        <f>C16-E16</f>
        <v>0</v>
      </c>
    </row>
    <row r="18" spans="1:5" ht="12.75" customHeight="1">
      <c r="A18" s="37"/>
      <c r="B18" s="37"/>
      <c r="C18" s="37"/>
      <c r="D18" s="37"/>
      <c r="E18" s="37"/>
    </row>
    <row r="19" spans="1:5" ht="51" customHeight="1" thickBot="1">
      <c r="A19" s="1492" t="s">
        <v>365</v>
      </c>
      <c r="B19" s="1492"/>
      <c r="C19" s="1492"/>
      <c r="D19" s="1492"/>
      <c r="E19" s="1492"/>
    </row>
    <row r="20" spans="1:5" ht="108" customHeight="1" thickBot="1">
      <c r="A20" s="273" t="s">
        <v>164</v>
      </c>
      <c r="B20" s="262" t="s">
        <v>382</v>
      </c>
      <c r="C20" s="263" t="s">
        <v>366</v>
      </c>
      <c r="D20" s="283" t="s">
        <v>367</v>
      </c>
      <c r="E20" s="264" t="s">
        <v>368</v>
      </c>
    </row>
    <row r="21" spans="1:5" ht="13.5" thickBot="1">
      <c r="A21" s="57">
        <v>1</v>
      </c>
      <c r="B21" s="57">
        <v>2</v>
      </c>
      <c r="C21" s="57">
        <v>3</v>
      </c>
      <c r="D21" s="192">
        <v>4</v>
      </c>
      <c r="E21" s="63">
        <v>5</v>
      </c>
    </row>
    <row r="22" spans="1:5" ht="15" customHeight="1">
      <c r="A22" s="53"/>
      <c r="B22" s="1493" t="s">
        <v>369</v>
      </c>
      <c r="C22" s="1494"/>
      <c r="D22" s="1494"/>
      <c r="E22" s="291"/>
    </row>
    <row r="23" spans="1:5" ht="15" customHeight="1">
      <c r="A23" s="53">
        <v>1</v>
      </c>
      <c r="B23" s="267"/>
      <c r="C23" s="267"/>
      <c r="D23" s="306"/>
      <c r="E23" s="307"/>
    </row>
    <row r="24" spans="1:5" ht="15" customHeight="1">
      <c r="A24" s="53">
        <v>2</v>
      </c>
      <c r="B24" s="267"/>
      <c r="C24" s="267"/>
      <c r="D24" s="306"/>
      <c r="E24" s="307"/>
    </row>
    <row r="25" spans="1:5" ht="15" customHeight="1" thickBot="1">
      <c r="A25" s="136">
        <v>3</v>
      </c>
      <c r="B25" s="266"/>
      <c r="C25" s="266"/>
      <c r="D25" s="289"/>
      <c r="E25" s="292"/>
    </row>
    <row r="26" spans="1:5" ht="15" customHeight="1" thickBot="1">
      <c r="A26" s="54"/>
      <c r="B26" s="1487" t="s">
        <v>175</v>
      </c>
      <c r="C26" s="1488"/>
      <c r="D26" s="1488"/>
      <c r="E26" s="293">
        <f>SUM(E23:E25)</f>
        <v>0</v>
      </c>
    </row>
    <row r="27" spans="1:5" ht="15" customHeight="1">
      <c r="A27" s="53"/>
      <c r="B27" s="1480" t="s">
        <v>370</v>
      </c>
      <c r="C27" s="1481"/>
      <c r="D27" s="1481"/>
      <c r="E27" s="291"/>
    </row>
    <row r="28" spans="1:5" ht="15" customHeight="1">
      <c r="A28" s="53">
        <v>1</v>
      </c>
      <c r="B28" s="284"/>
      <c r="C28" s="286"/>
      <c r="D28" s="285"/>
      <c r="E28" s="291"/>
    </row>
    <row r="29" spans="1:5" ht="15" customHeight="1">
      <c r="A29" s="53">
        <v>2</v>
      </c>
      <c r="B29" s="284"/>
      <c r="C29" s="286"/>
      <c r="D29" s="285"/>
      <c r="E29" s="291"/>
    </row>
    <row r="30" spans="1:5" ht="15" customHeight="1" thickBot="1">
      <c r="A30" s="136">
        <v>3</v>
      </c>
      <c r="B30" s="287"/>
      <c r="C30" s="288"/>
      <c r="D30" s="290"/>
      <c r="E30" s="292"/>
    </row>
    <row r="31" spans="1:5" ht="15" customHeight="1" thickBot="1">
      <c r="A31" s="54"/>
      <c r="B31" s="1482" t="s">
        <v>101</v>
      </c>
      <c r="C31" s="1483"/>
      <c r="D31" s="1483"/>
      <c r="E31" s="293">
        <f>SUM(E28:E30)</f>
        <v>0</v>
      </c>
    </row>
    <row r="32" spans="1:5" ht="15" customHeight="1">
      <c r="A32" s="53"/>
      <c r="B32" s="1480" t="s">
        <v>371</v>
      </c>
      <c r="C32" s="1481"/>
      <c r="D32" s="1481"/>
      <c r="E32" s="291"/>
    </row>
    <row r="33" spans="1:5" ht="15">
      <c r="A33" s="83">
        <v>1</v>
      </c>
      <c r="B33" s="265"/>
      <c r="C33" s="61"/>
      <c r="D33" s="269"/>
      <c r="E33" s="294"/>
    </row>
    <row r="34" spans="1:5" ht="15">
      <c r="A34" s="83">
        <v>2</v>
      </c>
      <c r="B34" s="265"/>
      <c r="C34" s="61"/>
      <c r="D34" s="269"/>
      <c r="E34" s="294"/>
    </row>
    <row r="35" spans="1:5" ht="13.5" thickBot="1">
      <c r="A35" s="52">
        <v>3</v>
      </c>
      <c r="B35" s="52"/>
      <c r="C35" s="121"/>
      <c r="D35" s="177"/>
      <c r="E35" s="126"/>
    </row>
    <row r="36" spans="1:5" ht="16.5" customHeight="1" thickBot="1">
      <c r="A36" s="174"/>
      <c r="B36" s="1484" t="s">
        <v>372</v>
      </c>
      <c r="C36" s="1485"/>
      <c r="D36" s="1485"/>
      <c r="E36" s="23">
        <f>SUM(E33:E35)</f>
        <v>0</v>
      </c>
    </row>
    <row r="37" spans="1:5" ht="48.75" customHeight="1" thickBot="1">
      <c r="A37" s="54"/>
      <c r="B37" s="1164" t="s">
        <v>942</v>
      </c>
      <c r="C37" s="1165"/>
      <c r="D37" s="1165"/>
      <c r="E37" s="836">
        <f>E26+E31+E36</f>
        <v>0</v>
      </c>
    </row>
    <row r="39" spans="1:5" ht="18.75" customHeight="1">
      <c r="A39" s="1486" t="s">
        <v>943</v>
      </c>
      <c r="B39" s="1486"/>
      <c r="C39" s="1486"/>
      <c r="D39" s="1486"/>
      <c r="E39" s="1486"/>
    </row>
    <row r="40" spans="1:5">
      <c r="A40" s="83" t="s">
        <v>373</v>
      </c>
      <c r="B40" s="1153" t="s">
        <v>945</v>
      </c>
      <c r="C40" s="1153"/>
      <c r="D40" s="1153"/>
      <c r="E40" s="77">
        <f>Деклар!Q95</f>
        <v>71980300</v>
      </c>
    </row>
    <row r="41" spans="1:5">
      <c r="A41" s="83" t="s">
        <v>374</v>
      </c>
      <c r="B41" s="1153" t="s">
        <v>600</v>
      </c>
      <c r="C41" s="1153"/>
      <c r="D41" s="1153"/>
      <c r="E41" s="77">
        <f>E40*0.04</f>
        <v>2879212</v>
      </c>
    </row>
    <row r="42" spans="1:5" ht="16.5" thickBot="1">
      <c r="A42" s="52" t="s">
        <v>375</v>
      </c>
      <c r="B42" s="1478" t="s">
        <v>601</v>
      </c>
      <c r="C42" s="1478"/>
      <c r="D42" s="1478"/>
      <c r="E42" s="511">
        <f>E17+E37</f>
        <v>0</v>
      </c>
    </row>
    <row r="43" spans="1:5" ht="33.75" customHeight="1" thickBot="1">
      <c r="A43" s="859" t="s">
        <v>376</v>
      </c>
      <c r="B43" s="1204" t="s">
        <v>944</v>
      </c>
      <c r="C43" s="1204"/>
      <c r="D43" s="1479"/>
      <c r="E43" s="858">
        <f>IF(E42&lt;E41,E42,E41)</f>
        <v>0</v>
      </c>
    </row>
    <row r="44" spans="1:5" ht="36">
      <c r="E44" s="642" t="s">
        <v>732</v>
      </c>
    </row>
    <row r="46" spans="1:5" ht="25.5" customHeight="1">
      <c r="B46" s="64" t="s">
        <v>102</v>
      </c>
      <c r="C46" s="25"/>
      <c r="D46" s="25"/>
    </row>
    <row r="47" spans="1:5">
      <c r="C47" s="21" t="s">
        <v>103</v>
      </c>
      <c r="D47" s="21" t="s">
        <v>156</v>
      </c>
    </row>
  </sheetData>
  <mergeCells count="21">
    <mergeCell ref="D1:E1"/>
    <mergeCell ref="B26:D26"/>
    <mergeCell ref="B2:C2"/>
    <mergeCell ref="B9:C9"/>
    <mergeCell ref="D9:E9"/>
    <mergeCell ref="B17:D17"/>
    <mergeCell ref="A19:E19"/>
    <mergeCell ref="A8:E8"/>
    <mergeCell ref="A6:E6"/>
    <mergeCell ref="A5:E5"/>
    <mergeCell ref="B22:D22"/>
    <mergeCell ref="B40:D40"/>
    <mergeCell ref="B41:D41"/>
    <mergeCell ref="B42:D42"/>
    <mergeCell ref="B43:D43"/>
    <mergeCell ref="B27:D27"/>
    <mergeCell ref="B31:D31"/>
    <mergeCell ref="B32:D32"/>
    <mergeCell ref="B36:D36"/>
    <mergeCell ref="B37:D37"/>
    <mergeCell ref="A39:E39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8" sqref="I8"/>
    </sheetView>
  </sheetViews>
  <sheetFormatPr defaultColWidth="12.7109375" defaultRowHeight="12.75"/>
  <cols>
    <col min="1" max="1" width="5" style="19" customWidth="1"/>
    <col min="2" max="2" width="54.7109375" style="19" customWidth="1"/>
    <col min="3" max="3" width="21.5703125" style="21" customWidth="1"/>
    <col min="4" max="5" width="12.7109375" style="21"/>
    <col min="6" max="16384" width="12.7109375" style="19"/>
  </cols>
  <sheetData>
    <row r="1" spans="1:5">
      <c r="A1" s="2" t="s">
        <v>383</v>
      </c>
      <c r="B1" s="2"/>
      <c r="C1" s="1121" t="str">
        <f>Деклар!G9</f>
        <v>САБЫРОВ ЖАНДОС КАЙРАТУЛЫ</v>
      </c>
      <c r="D1" s="1112"/>
      <c r="E1" s="1113"/>
    </row>
    <row r="2" spans="1:5" ht="14.25">
      <c r="A2" s="43" t="s">
        <v>133</v>
      </c>
      <c r="B2" s="1467">
        <f>Деклар!D5</f>
        <v>70569305567</v>
      </c>
      <c r="C2" s="1468"/>
      <c r="D2" s="49"/>
      <c r="E2" s="44"/>
    </row>
    <row r="3" spans="1:5" ht="14.25">
      <c r="A3" s="1495" t="s">
        <v>384</v>
      </c>
      <c r="B3" s="1495"/>
      <c r="C3" s="502">
        <f>Деклар!G7</f>
        <v>2023</v>
      </c>
      <c r="D3" s="44"/>
      <c r="E3" s="37"/>
    </row>
    <row r="4" spans="1:5" ht="14.25">
      <c r="A4" s="43"/>
      <c r="B4" s="44"/>
      <c r="C4" s="44"/>
      <c r="D4" s="44"/>
      <c r="E4" s="37"/>
    </row>
    <row r="5" spans="1:5" ht="15.75" customHeight="1">
      <c r="A5" s="1167" t="s">
        <v>97</v>
      </c>
      <c r="B5" s="1167"/>
      <c r="C5" s="1167"/>
      <c r="D5" s="1167"/>
      <c r="E5" s="1167"/>
    </row>
    <row r="6" spans="1:5" ht="27" customHeight="1">
      <c r="A6" s="1126" t="s">
        <v>1176</v>
      </c>
      <c r="B6" s="1126"/>
      <c r="C6" s="1126"/>
      <c r="D6" s="1126"/>
      <c r="E6" s="1126"/>
    </row>
    <row r="7" spans="1:5" ht="13.5" customHeight="1" thickBot="1">
      <c r="A7" s="1185"/>
      <c r="B7" s="1185"/>
      <c r="C7" s="1185"/>
      <c r="D7" s="1185"/>
      <c r="E7" s="1185"/>
    </row>
    <row r="8" spans="1:5" ht="71.45" customHeight="1" thickBot="1">
      <c r="A8" s="512" t="s">
        <v>164</v>
      </c>
      <c r="B8" s="513" t="s">
        <v>192</v>
      </c>
      <c r="C8" s="513" t="s">
        <v>602</v>
      </c>
      <c r="D8" s="513" t="s">
        <v>603</v>
      </c>
      <c r="E8" s="514" t="s">
        <v>604</v>
      </c>
    </row>
    <row r="9" spans="1:5" ht="16.5" customHeight="1" thickBot="1">
      <c r="A9" s="57">
        <v>1</v>
      </c>
      <c r="B9" s="57">
        <v>2</v>
      </c>
      <c r="C9" s="57">
        <v>3</v>
      </c>
      <c r="D9" s="57">
        <v>4</v>
      </c>
      <c r="E9" s="63">
        <v>5</v>
      </c>
    </row>
    <row r="10" spans="1:5" ht="15">
      <c r="A10" s="515">
        <v>1</v>
      </c>
      <c r="B10" s="517" t="s">
        <v>1130</v>
      </c>
      <c r="C10" s="516"/>
      <c r="D10" s="520">
        <v>2</v>
      </c>
      <c r="E10" s="521">
        <f>C10*D10</f>
        <v>0</v>
      </c>
    </row>
    <row r="11" spans="1:5" ht="28.5">
      <c r="A11" s="80">
        <v>2</v>
      </c>
      <c r="B11" s="519" t="s">
        <v>1131</v>
      </c>
      <c r="C11" s="267"/>
      <c r="D11" s="520">
        <v>0.5</v>
      </c>
      <c r="E11" s="521">
        <f>C11*D11</f>
        <v>0</v>
      </c>
    </row>
    <row r="12" spans="1:5" ht="15.75" thickBot="1">
      <c r="A12" s="499">
        <v>3</v>
      </c>
      <c r="B12" s="518" t="s">
        <v>1132</v>
      </c>
      <c r="C12" s="267"/>
      <c r="D12" s="520">
        <v>0.5</v>
      </c>
      <c r="E12" s="521">
        <f>C12*D12</f>
        <v>0</v>
      </c>
    </row>
    <row r="13" spans="1:5" ht="25.5" customHeight="1" thickBot="1">
      <c r="A13" s="54"/>
      <c r="B13" s="1190" t="s">
        <v>1039</v>
      </c>
      <c r="C13" s="1191"/>
      <c r="D13" s="1191"/>
      <c r="E13" s="861">
        <f>SUM(E10:E12)</f>
        <v>0</v>
      </c>
    </row>
    <row r="14" spans="1:5" ht="48">
      <c r="E14" s="642" t="s">
        <v>732</v>
      </c>
    </row>
    <row r="15" spans="1:5" ht="25.5" customHeight="1">
      <c r="B15" s="64" t="s">
        <v>102</v>
      </c>
      <c r="C15" s="25"/>
      <c r="D15" s="25"/>
    </row>
    <row r="16" spans="1:5">
      <c r="C16" s="21" t="s">
        <v>103</v>
      </c>
      <c r="D16" s="21" t="s">
        <v>156</v>
      </c>
    </row>
  </sheetData>
  <mergeCells count="7">
    <mergeCell ref="C1:E1"/>
    <mergeCell ref="B13:D13"/>
    <mergeCell ref="B2:C2"/>
    <mergeCell ref="A5:E5"/>
    <mergeCell ref="A6:E6"/>
    <mergeCell ref="A7:E7"/>
    <mergeCell ref="A3:B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P5" sqref="P5"/>
    </sheetView>
  </sheetViews>
  <sheetFormatPr defaultRowHeight="12.75"/>
  <cols>
    <col min="1" max="1" width="6.5703125" style="19" customWidth="1"/>
    <col min="2" max="2" width="10.5703125" style="19" customWidth="1"/>
    <col min="3" max="3" width="19.42578125" style="21" customWidth="1"/>
    <col min="4" max="4" width="6.28515625" style="21" customWidth="1"/>
    <col min="5" max="5" width="15.140625" style="19" customWidth="1"/>
    <col min="6" max="7" width="14" style="19" customWidth="1"/>
    <col min="8" max="8" width="13.42578125" style="19" customWidth="1"/>
    <col min="9" max="9" width="8.42578125" style="19" customWidth="1"/>
    <col min="10" max="11" width="13.5703125" style="19" customWidth="1"/>
    <col min="12" max="12" width="20.5703125" style="19" customWidth="1"/>
    <col min="13" max="13" width="4.140625" style="19" customWidth="1"/>
    <col min="14" max="242" width="8.85546875" style="19"/>
    <col min="243" max="244" width="4.140625" style="19" customWidth="1"/>
    <col min="245" max="248" width="6.28515625" style="19" customWidth="1"/>
    <col min="249" max="249" width="1" style="19" customWidth="1"/>
    <col min="250" max="250" width="0" style="19" hidden="1" customWidth="1"/>
    <col min="251" max="252" width="4.140625" style="19" customWidth="1"/>
    <col min="253" max="253" width="5.28515625" style="19" customWidth="1"/>
    <col min="254" max="254" width="0" style="19" hidden="1" customWidth="1"/>
    <col min="255" max="257" width="3.5703125" style="19" customWidth="1"/>
    <col min="258" max="258" width="3.140625" style="19" customWidth="1"/>
    <col min="259" max="262" width="3.28515625" style="19" customWidth="1"/>
    <col min="263" max="263" width="1" style="19" customWidth="1"/>
    <col min="264" max="265" width="0" style="19" hidden="1" customWidth="1"/>
    <col min="266" max="266" width="7.42578125" style="19" customWidth="1"/>
    <col min="267" max="267" width="6.140625" style="19" customWidth="1"/>
    <col min="268" max="268" width="0" style="19" hidden="1" customWidth="1"/>
    <col min="269" max="498" width="8.85546875" style="19"/>
    <col min="499" max="500" width="4.140625" style="19" customWidth="1"/>
    <col min="501" max="504" width="6.28515625" style="19" customWidth="1"/>
    <col min="505" max="505" width="1" style="19" customWidth="1"/>
    <col min="506" max="506" width="0" style="19" hidden="1" customWidth="1"/>
    <col min="507" max="508" width="4.140625" style="19" customWidth="1"/>
    <col min="509" max="509" width="5.28515625" style="19" customWidth="1"/>
    <col min="510" max="510" width="0" style="19" hidden="1" customWidth="1"/>
    <col min="511" max="513" width="3.5703125" style="19" customWidth="1"/>
    <col min="514" max="514" width="3.140625" style="19" customWidth="1"/>
    <col min="515" max="518" width="3.28515625" style="19" customWidth="1"/>
    <col min="519" max="519" width="1" style="19" customWidth="1"/>
    <col min="520" max="521" width="0" style="19" hidden="1" customWidth="1"/>
    <col min="522" max="522" width="7.42578125" style="19" customWidth="1"/>
    <col min="523" max="523" width="6.140625" style="19" customWidth="1"/>
    <col min="524" max="524" width="0" style="19" hidden="1" customWidth="1"/>
    <col min="525" max="754" width="8.85546875" style="19"/>
    <col min="755" max="756" width="4.140625" style="19" customWidth="1"/>
    <col min="757" max="760" width="6.28515625" style="19" customWidth="1"/>
    <col min="761" max="761" width="1" style="19" customWidth="1"/>
    <col min="762" max="762" width="0" style="19" hidden="1" customWidth="1"/>
    <col min="763" max="764" width="4.140625" style="19" customWidth="1"/>
    <col min="765" max="765" width="5.28515625" style="19" customWidth="1"/>
    <col min="766" max="766" width="0" style="19" hidden="1" customWidth="1"/>
    <col min="767" max="769" width="3.5703125" style="19" customWidth="1"/>
    <col min="770" max="770" width="3.140625" style="19" customWidth="1"/>
    <col min="771" max="774" width="3.28515625" style="19" customWidth="1"/>
    <col min="775" max="775" width="1" style="19" customWidth="1"/>
    <col min="776" max="777" width="0" style="19" hidden="1" customWidth="1"/>
    <col min="778" max="778" width="7.42578125" style="19" customWidth="1"/>
    <col min="779" max="779" width="6.140625" style="19" customWidth="1"/>
    <col min="780" max="780" width="0" style="19" hidden="1" customWidth="1"/>
    <col min="781" max="1010" width="8.85546875" style="19"/>
    <col min="1011" max="1012" width="4.140625" style="19" customWidth="1"/>
    <col min="1013" max="1016" width="6.28515625" style="19" customWidth="1"/>
    <col min="1017" max="1017" width="1" style="19" customWidth="1"/>
    <col min="1018" max="1018" width="0" style="19" hidden="1" customWidth="1"/>
    <col min="1019" max="1020" width="4.140625" style="19" customWidth="1"/>
    <col min="1021" max="1021" width="5.28515625" style="19" customWidth="1"/>
    <col min="1022" max="1022" width="0" style="19" hidden="1" customWidth="1"/>
    <col min="1023" max="1025" width="3.5703125" style="19" customWidth="1"/>
    <col min="1026" max="1026" width="3.140625" style="19" customWidth="1"/>
    <col min="1027" max="1030" width="3.28515625" style="19" customWidth="1"/>
    <col min="1031" max="1031" width="1" style="19" customWidth="1"/>
    <col min="1032" max="1033" width="0" style="19" hidden="1" customWidth="1"/>
    <col min="1034" max="1034" width="7.42578125" style="19" customWidth="1"/>
    <col min="1035" max="1035" width="6.140625" style="19" customWidth="1"/>
    <col min="1036" max="1036" width="0" style="19" hidden="1" customWidth="1"/>
    <col min="1037" max="1266" width="8.85546875" style="19"/>
    <col min="1267" max="1268" width="4.140625" style="19" customWidth="1"/>
    <col min="1269" max="1272" width="6.28515625" style="19" customWidth="1"/>
    <col min="1273" max="1273" width="1" style="19" customWidth="1"/>
    <col min="1274" max="1274" width="0" style="19" hidden="1" customWidth="1"/>
    <col min="1275" max="1276" width="4.140625" style="19" customWidth="1"/>
    <col min="1277" max="1277" width="5.28515625" style="19" customWidth="1"/>
    <col min="1278" max="1278" width="0" style="19" hidden="1" customWidth="1"/>
    <col min="1279" max="1281" width="3.5703125" style="19" customWidth="1"/>
    <col min="1282" max="1282" width="3.140625" style="19" customWidth="1"/>
    <col min="1283" max="1286" width="3.28515625" style="19" customWidth="1"/>
    <col min="1287" max="1287" width="1" style="19" customWidth="1"/>
    <col min="1288" max="1289" width="0" style="19" hidden="1" customWidth="1"/>
    <col min="1290" max="1290" width="7.42578125" style="19" customWidth="1"/>
    <col min="1291" max="1291" width="6.140625" style="19" customWidth="1"/>
    <col min="1292" max="1292" width="0" style="19" hidden="1" customWidth="1"/>
    <col min="1293" max="1522" width="8.85546875" style="19"/>
    <col min="1523" max="1524" width="4.140625" style="19" customWidth="1"/>
    <col min="1525" max="1528" width="6.28515625" style="19" customWidth="1"/>
    <col min="1529" max="1529" width="1" style="19" customWidth="1"/>
    <col min="1530" max="1530" width="0" style="19" hidden="1" customWidth="1"/>
    <col min="1531" max="1532" width="4.140625" style="19" customWidth="1"/>
    <col min="1533" max="1533" width="5.28515625" style="19" customWidth="1"/>
    <col min="1534" max="1534" width="0" style="19" hidden="1" customWidth="1"/>
    <col min="1535" max="1537" width="3.5703125" style="19" customWidth="1"/>
    <col min="1538" max="1538" width="3.140625" style="19" customWidth="1"/>
    <col min="1539" max="1542" width="3.28515625" style="19" customWidth="1"/>
    <col min="1543" max="1543" width="1" style="19" customWidth="1"/>
    <col min="1544" max="1545" width="0" style="19" hidden="1" customWidth="1"/>
    <col min="1546" max="1546" width="7.42578125" style="19" customWidth="1"/>
    <col min="1547" max="1547" width="6.140625" style="19" customWidth="1"/>
    <col min="1548" max="1548" width="0" style="19" hidden="1" customWidth="1"/>
    <col min="1549" max="1778" width="8.85546875" style="19"/>
    <col min="1779" max="1780" width="4.140625" style="19" customWidth="1"/>
    <col min="1781" max="1784" width="6.28515625" style="19" customWidth="1"/>
    <col min="1785" max="1785" width="1" style="19" customWidth="1"/>
    <col min="1786" max="1786" width="0" style="19" hidden="1" customWidth="1"/>
    <col min="1787" max="1788" width="4.140625" style="19" customWidth="1"/>
    <col min="1789" max="1789" width="5.28515625" style="19" customWidth="1"/>
    <col min="1790" max="1790" width="0" style="19" hidden="1" customWidth="1"/>
    <col min="1791" max="1793" width="3.5703125" style="19" customWidth="1"/>
    <col min="1794" max="1794" width="3.140625" style="19" customWidth="1"/>
    <col min="1795" max="1798" width="3.28515625" style="19" customWidth="1"/>
    <col min="1799" max="1799" width="1" style="19" customWidth="1"/>
    <col min="1800" max="1801" width="0" style="19" hidden="1" customWidth="1"/>
    <col min="1802" max="1802" width="7.42578125" style="19" customWidth="1"/>
    <col min="1803" max="1803" width="6.140625" style="19" customWidth="1"/>
    <col min="1804" max="1804" width="0" style="19" hidden="1" customWidth="1"/>
    <col min="1805" max="2034" width="8.85546875" style="19"/>
    <col min="2035" max="2036" width="4.140625" style="19" customWidth="1"/>
    <col min="2037" max="2040" width="6.28515625" style="19" customWidth="1"/>
    <col min="2041" max="2041" width="1" style="19" customWidth="1"/>
    <col min="2042" max="2042" width="0" style="19" hidden="1" customWidth="1"/>
    <col min="2043" max="2044" width="4.140625" style="19" customWidth="1"/>
    <col min="2045" max="2045" width="5.28515625" style="19" customWidth="1"/>
    <col min="2046" max="2046" width="0" style="19" hidden="1" customWidth="1"/>
    <col min="2047" max="2049" width="3.5703125" style="19" customWidth="1"/>
    <col min="2050" max="2050" width="3.140625" style="19" customWidth="1"/>
    <col min="2051" max="2054" width="3.28515625" style="19" customWidth="1"/>
    <col min="2055" max="2055" width="1" style="19" customWidth="1"/>
    <col min="2056" max="2057" width="0" style="19" hidden="1" customWidth="1"/>
    <col min="2058" max="2058" width="7.42578125" style="19" customWidth="1"/>
    <col min="2059" max="2059" width="6.140625" style="19" customWidth="1"/>
    <col min="2060" max="2060" width="0" style="19" hidden="1" customWidth="1"/>
    <col min="2061" max="2290" width="8.85546875" style="19"/>
    <col min="2291" max="2292" width="4.140625" style="19" customWidth="1"/>
    <col min="2293" max="2296" width="6.28515625" style="19" customWidth="1"/>
    <col min="2297" max="2297" width="1" style="19" customWidth="1"/>
    <col min="2298" max="2298" width="0" style="19" hidden="1" customWidth="1"/>
    <col min="2299" max="2300" width="4.140625" style="19" customWidth="1"/>
    <col min="2301" max="2301" width="5.28515625" style="19" customWidth="1"/>
    <col min="2302" max="2302" width="0" style="19" hidden="1" customWidth="1"/>
    <col min="2303" max="2305" width="3.5703125" style="19" customWidth="1"/>
    <col min="2306" max="2306" width="3.140625" style="19" customWidth="1"/>
    <col min="2307" max="2310" width="3.28515625" style="19" customWidth="1"/>
    <col min="2311" max="2311" width="1" style="19" customWidth="1"/>
    <col min="2312" max="2313" width="0" style="19" hidden="1" customWidth="1"/>
    <col min="2314" max="2314" width="7.42578125" style="19" customWidth="1"/>
    <col min="2315" max="2315" width="6.140625" style="19" customWidth="1"/>
    <col min="2316" max="2316" width="0" style="19" hidden="1" customWidth="1"/>
    <col min="2317" max="2546" width="8.85546875" style="19"/>
    <col min="2547" max="2548" width="4.140625" style="19" customWidth="1"/>
    <col min="2549" max="2552" width="6.28515625" style="19" customWidth="1"/>
    <col min="2553" max="2553" width="1" style="19" customWidth="1"/>
    <col min="2554" max="2554" width="0" style="19" hidden="1" customWidth="1"/>
    <col min="2555" max="2556" width="4.140625" style="19" customWidth="1"/>
    <col min="2557" max="2557" width="5.28515625" style="19" customWidth="1"/>
    <col min="2558" max="2558" width="0" style="19" hidden="1" customWidth="1"/>
    <col min="2559" max="2561" width="3.5703125" style="19" customWidth="1"/>
    <col min="2562" max="2562" width="3.140625" style="19" customWidth="1"/>
    <col min="2563" max="2566" width="3.28515625" style="19" customWidth="1"/>
    <col min="2567" max="2567" width="1" style="19" customWidth="1"/>
    <col min="2568" max="2569" width="0" style="19" hidden="1" customWidth="1"/>
    <col min="2570" max="2570" width="7.42578125" style="19" customWidth="1"/>
    <col min="2571" max="2571" width="6.140625" style="19" customWidth="1"/>
    <col min="2572" max="2572" width="0" style="19" hidden="1" customWidth="1"/>
    <col min="2573" max="2802" width="8.85546875" style="19"/>
    <col min="2803" max="2804" width="4.140625" style="19" customWidth="1"/>
    <col min="2805" max="2808" width="6.28515625" style="19" customWidth="1"/>
    <col min="2809" max="2809" width="1" style="19" customWidth="1"/>
    <col min="2810" max="2810" width="0" style="19" hidden="1" customWidth="1"/>
    <col min="2811" max="2812" width="4.140625" style="19" customWidth="1"/>
    <col min="2813" max="2813" width="5.28515625" style="19" customWidth="1"/>
    <col min="2814" max="2814" width="0" style="19" hidden="1" customWidth="1"/>
    <col min="2815" max="2817" width="3.5703125" style="19" customWidth="1"/>
    <col min="2818" max="2818" width="3.140625" style="19" customWidth="1"/>
    <col min="2819" max="2822" width="3.28515625" style="19" customWidth="1"/>
    <col min="2823" max="2823" width="1" style="19" customWidth="1"/>
    <col min="2824" max="2825" width="0" style="19" hidden="1" customWidth="1"/>
    <col min="2826" max="2826" width="7.42578125" style="19" customWidth="1"/>
    <col min="2827" max="2827" width="6.140625" style="19" customWidth="1"/>
    <col min="2828" max="2828" width="0" style="19" hidden="1" customWidth="1"/>
    <col min="2829" max="3058" width="8.85546875" style="19"/>
    <col min="3059" max="3060" width="4.140625" style="19" customWidth="1"/>
    <col min="3061" max="3064" width="6.28515625" style="19" customWidth="1"/>
    <col min="3065" max="3065" width="1" style="19" customWidth="1"/>
    <col min="3066" max="3066" width="0" style="19" hidden="1" customWidth="1"/>
    <col min="3067" max="3068" width="4.140625" style="19" customWidth="1"/>
    <col min="3069" max="3069" width="5.28515625" style="19" customWidth="1"/>
    <col min="3070" max="3070" width="0" style="19" hidden="1" customWidth="1"/>
    <col min="3071" max="3073" width="3.5703125" style="19" customWidth="1"/>
    <col min="3074" max="3074" width="3.140625" style="19" customWidth="1"/>
    <col min="3075" max="3078" width="3.28515625" style="19" customWidth="1"/>
    <col min="3079" max="3079" width="1" style="19" customWidth="1"/>
    <col min="3080" max="3081" width="0" style="19" hidden="1" customWidth="1"/>
    <col min="3082" max="3082" width="7.42578125" style="19" customWidth="1"/>
    <col min="3083" max="3083" width="6.140625" style="19" customWidth="1"/>
    <col min="3084" max="3084" width="0" style="19" hidden="1" customWidth="1"/>
    <col min="3085" max="3314" width="8.85546875" style="19"/>
    <col min="3315" max="3316" width="4.140625" style="19" customWidth="1"/>
    <col min="3317" max="3320" width="6.28515625" style="19" customWidth="1"/>
    <col min="3321" max="3321" width="1" style="19" customWidth="1"/>
    <col min="3322" max="3322" width="0" style="19" hidden="1" customWidth="1"/>
    <col min="3323" max="3324" width="4.140625" style="19" customWidth="1"/>
    <col min="3325" max="3325" width="5.28515625" style="19" customWidth="1"/>
    <col min="3326" max="3326" width="0" style="19" hidden="1" customWidth="1"/>
    <col min="3327" max="3329" width="3.5703125" style="19" customWidth="1"/>
    <col min="3330" max="3330" width="3.140625" style="19" customWidth="1"/>
    <col min="3331" max="3334" width="3.28515625" style="19" customWidth="1"/>
    <col min="3335" max="3335" width="1" style="19" customWidth="1"/>
    <col min="3336" max="3337" width="0" style="19" hidden="1" customWidth="1"/>
    <col min="3338" max="3338" width="7.42578125" style="19" customWidth="1"/>
    <col min="3339" max="3339" width="6.140625" style="19" customWidth="1"/>
    <col min="3340" max="3340" width="0" style="19" hidden="1" customWidth="1"/>
    <col min="3341" max="3570" width="8.85546875" style="19"/>
    <col min="3571" max="3572" width="4.140625" style="19" customWidth="1"/>
    <col min="3573" max="3576" width="6.28515625" style="19" customWidth="1"/>
    <col min="3577" max="3577" width="1" style="19" customWidth="1"/>
    <col min="3578" max="3578" width="0" style="19" hidden="1" customWidth="1"/>
    <col min="3579" max="3580" width="4.140625" style="19" customWidth="1"/>
    <col min="3581" max="3581" width="5.28515625" style="19" customWidth="1"/>
    <col min="3582" max="3582" width="0" style="19" hidden="1" customWidth="1"/>
    <col min="3583" max="3585" width="3.5703125" style="19" customWidth="1"/>
    <col min="3586" max="3586" width="3.140625" style="19" customWidth="1"/>
    <col min="3587" max="3590" width="3.28515625" style="19" customWidth="1"/>
    <col min="3591" max="3591" width="1" style="19" customWidth="1"/>
    <col min="3592" max="3593" width="0" style="19" hidden="1" customWidth="1"/>
    <col min="3594" max="3594" width="7.42578125" style="19" customWidth="1"/>
    <col min="3595" max="3595" width="6.140625" style="19" customWidth="1"/>
    <col min="3596" max="3596" width="0" style="19" hidden="1" customWidth="1"/>
    <col min="3597" max="3826" width="8.85546875" style="19"/>
    <col min="3827" max="3828" width="4.140625" style="19" customWidth="1"/>
    <col min="3829" max="3832" width="6.28515625" style="19" customWidth="1"/>
    <col min="3833" max="3833" width="1" style="19" customWidth="1"/>
    <col min="3834" max="3834" width="0" style="19" hidden="1" customWidth="1"/>
    <col min="3835" max="3836" width="4.140625" style="19" customWidth="1"/>
    <col min="3837" max="3837" width="5.28515625" style="19" customWidth="1"/>
    <col min="3838" max="3838" width="0" style="19" hidden="1" customWidth="1"/>
    <col min="3839" max="3841" width="3.5703125" style="19" customWidth="1"/>
    <col min="3842" max="3842" width="3.140625" style="19" customWidth="1"/>
    <col min="3843" max="3846" width="3.28515625" style="19" customWidth="1"/>
    <col min="3847" max="3847" width="1" style="19" customWidth="1"/>
    <col min="3848" max="3849" width="0" style="19" hidden="1" customWidth="1"/>
    <col min="3850" max="3850" width="7.42578125" style="19" customWidth="1"/>
    <col min="3851" max="3851" width="6.140625" style="19" customWidth="1"/>
    <col min="3852" max="3852" width="0" style="19" hidden="1" customWidth="1"/>
    <col min="3853" max="4082" width="8.85546875" style="19"/>
    <col min="4083" max="4084" width="4.140625" style="19" customWidth="1"/>
    <col min="4085" max="4088" width="6.28515625" style="19" customWidth="1"/>
    <col min="4089" max="4089" width="1" style="19" customWidth="1"/>
    <col min="4090" max="4090" width="0" style="19" hidden="1" customWidth="1"/>
    <col min="4091" max="4092" width="4.140625" style="19" customWidth="1"/>
    <col min="4093" max="4093" width="5.28515625" style="19" customWidth="1"/>
    <col min="4094" max="4094" width="0" style="19" hidden="1" customWidth="1"/>
    <col min="4095" max="4097" width="3.5703125" style="19" customWidth="1"/>
    <col min="4098" max="4098" width="3.140625" style="19" customWidth="1"/>
    <col min="4099" max="4102" width="3.28515625" style="19" customWidth="1"/>
    <col min="4103" max="4103" width="1" style="19" customWidth="1"/>
    <col min="4104" max="4105" width="0" style="19" hidden="1" customWidth="1"/>
    <col min="4106" max="4106" width="7.42578125" style="19" customWidth="1"/>
    <col min="4107" max="4107" width="6.140625" style="19" customWidth="1"/>
    <col min="4108" max="4108" width="0" style="19" hidden="1" customWidth="1"/>
    <col min="4109" max="4338" width="8.85546875" style="19"/>
    <col min="4339" max="4340" width="4.140625" style="19" customWidth="1"/>
    <col min="4341" max="4344" width="6.28515625" style="19" customWidth="1"/>
    <col min="4345" max="4345" width="1" style="19" customWidth="1"/>
    <col min="4346" max="4346" width="0" style="19" hidden="1" customWidth="1"/>
    <col min="4347" max="4348" width="4.140625" style="19" customWidth="1"/>
    <col min="4349" max="4349" width="5.28515625" style="19" customWidth="1"/>
    <col min="4350" max="4350" width="0" style="19" hidden="1" customWidth="1"/>
    <col min="4351" max="4353" width="3.5703125" style="19" customWidth="1"/>
    <col min="4354" max="4354" width="3.140625" style="19" customWidth="1"/>
    <col min="4355" max="4358" width="3.28515625" style="19" customWidth="1"/>
    <col min="4359" max="4359" width="1" style="19" customWidth="1"/>
    <col min="4360" max="4361" width="0" style="19" hidden="1" customWidth="1"/>
    <col min="4362" max="4362" width="7.42578125" style="19" customWidth="1"/>
    <col min="4363" max="4363" width="6.140625" style="19" customWidth="1"/>
    <col min="4364" max="4364" width="0" style="19" hidden="1" customWidth="1"/>
    <col min="4365" max="4594" width="8.85546875" style="19"/>
    <col min="4595" max="4596" width="4.140625" style="19" customWidth="1"/>
    <col min="4597" max="4600" width="6.28515625" style="19" customWidth="1"/>
    <col min="4601" max="4601" width="1" style="19" customWidth="1"/>
    <col min="4602" max="4602" width="0" style="19" hidden="1" customWidth="1"/>
    <col min="4603" max="4604" width="4.140625" style="19" customWidth="1"/>
    <col min="4605" max="4605" width="5.28515625" style="19" customWidth="1"/>
    <col min="4606" max="4606" width="0" style="19" hidden="1" customWidth="1"/>
    <col min="4607" max="4609" width="3.5703125" style="19" customWidth="1"/>
    <col min="4610" max="4610" width="3.140625" style="19" customWidth="1"/>
    <col min="4611" max="4614" width="3.28515625" style="19" customWidth="1"/>
    <col min="4615" max="4615" width="1" style="19" customWidth="1"/>
    <col min="4616" max="4617" width="0" style="19" hidden="1" customWidth="1"/>
    <col min="4618" max="4618" width="7.42578125" style="19" customWidth="1"/>
    <col min="4619" max="4619" width="6.140625" style="19" customWidth="1"/>
    <col min="4620" max="4620" width="0" style="19" hidden="1" customWidth="1"/>
    <col min="4621" max="4850" width="8.85546875" style="19"/>
    <col min="4851" max="4852" width="4.140625" style="19" customWidth="1"/>
    <col min="4853" max="4856" width="6.28515625" style="19" customWidth="1"/>
    <col min="4857" max="4857" width="1" style="19" customWidth="1"/>
    <col min="4858" max="4858" width="0" style="19" hidden="1" customWidth="1"/>
    <col min="4859" max="4860" width="4.140625" style="19" customWidth="1"/>
    <col min="4861" max="4861" width="5.28515625" style="19" customWidth="1"/>
    <col min="4862" max="4862" width="0" style="19" hidden="1" customWidth="1"/>
    <col min="4863" max="4865" width="3.5703125" style="19" customWidth="1"/>
    <col min="4866" max="4866" width="3.140625" style="19" customWidth="1"/>
    <col min="4867" max="4870" width="3.28515625" style="19" customWidth="1"/>
    <col min="4871" max="4871" width="1" style="19" customWidth="1"/>
    <col min="4872" max="4873" width="0" style="19" hidden="1" customWidth="1"/>
    <col min="4874" max="4874" width="7.42578125" style="19" customWidth="1"/>
    <col min="4875" max="4875" width="6.140625" style="19" customWidth="1"/>
    <col min="4876" max="4876" width="0" style="19" hidden="1" customWidth="1"/>
    <col min="4877" max="5106" width="8.85546875" style="19"/>
    <col min="5107" max="5108" width="4.140625" style="19" customWidth="1"/>
    <col min="5109" max="5112" width="6.28515625" style="19" customWidth="1"/>
    <col min="5113" max="5113" width="1" style="19" customWidth="1"/>
    <col min="5114" max="5114" width="0" style="19" hidden="1" customWidth="1"/>
    <col min="5115" max="5116" width="4.140625" style="19" customWidth="1"/>
    <col min="5117" max="5117" width="5.28515625" style="19" customWidth="1"/>
    <col min="5118" max="5118" width="0" style="19" hidden="1" customWidth="1"/>
    <col min="5119" max="5121" width="3.5703125" style="19" customWidth="1"/>
    <col min="5122" max="5122" width="3.140625" style="19" customWidth="1"/>
    <col min="5123" max="5126" width="3.28515625" style="19" customWidth="1"/>
    <col min="5127" max="5127" width="1" style="19" customWidth="1"/>
    <col min="5128" max="5129" width="0" style="19" hidden="1" customWidth="1"/>
    <col min="5130" max="5130" width="7.42578125" style="19" customWidth="1"/>
    <col min="5131" max="5131" width="6.140625" style="19" customWidth="1"/>
    <col min="5132" max="5132" width="0" style="19" hidden="1" customWidth="1"/>
    <col min="5133" max="5362" width="8.85546875" style="19"/>
    <col min="5363" max="5364" width="4.140625" style="19" customWidth="1"/>
    <col min="5365" max="5368" width="6.28515625" style="19" customWidth="1"/>
    <col min="5369" max="5369" width="1" style="19" customWidth="1"/>
    <col min="5370" max="5370" width="0" style="19" hidden="1" customWidth="1"/>
    <col min="5371" max="5372" width="4.140625" style="19" customWidth="1"/>
    <col min="5373" max="5373" width="5.28515625" style="19" customWidth="1"/>
    <col min="5374" max="5374" width="0" style="19" hidden="1" customWidth="1"/>
    <col min="5375" max="5377" width="3.5703125" style="19" customWidth="1"/>
    <col min="5378" max="5378" width="3.140625" style="19" customWidth="1"/>
    <col min="5379" max="5382" width="3.28515625" style="19" customWidth="1"/>
    <col min="5383" max="5383" width="1" style="19" customWidth="1"/>
    <col min="5384" max="5385" width="0" style="19" hidden="1" customWidth="1"/>
    <col min="5386" max="5386" width="7.42578125" style="19" customWidth="1"/>
    <col min="5387" max="5387" width="6.140625" style="19" customWidth="1"/>
    <col min="5388" max="5388" width="0" style="19" hidden="1" customWidth="1"/>
    <col min="5389" max="5618" width="8.85546875" style="19"/>
    <col min="5619" max="5620" width="4.140625" style="19" customWidth="1"/>
    <col min="5621" max="5624" width="6.28515625" style="19" customWidth="1"/>
    <col min="5625" max="5625" width="1" style="19" customWidth="1"/>
    <col min="5626" max="5626" width="0" style="19" hidden="1" customWidth="1"/>
    <col min="5627" max="5628" width="4.140625" style="19" customWidth="1"/>
    <col min="5629" max="5629" width="5.28515625" style="19" customWidth="1"/>
    <col min="5630" max="5630" width="0" style="19" hidden="1" customWidth="1"/>
    <col min="5631" max="5633" width="3.5703125" style="19" customWidth="1"/>
    <col min="5634" max="5634" width="3.140625" style="19" customWidth="1"/>
    <col min="5635" max="5638" width="3.28515625" style="19" customWidth="1"/>
    <col min="5639" max="5639" width="1" style="19" customWidth="1"/>
    <col min="5640" max="5641" width="0" style="19" hidden="1" customWidth="1"/>
    <col min="5642" max="5642" width="7.42578125" style="19" customWidth="1"/>
    <col min="5643" max="5643" width="6.140625" style="19" customWidth="1"/>
    <col min="5644" max="5644" width="0" style="19" hidden="1" customWidth="1"/>
    <col min="5645" max="5874" width="8.85546875" style="19"/>
    <col min="5875" max="5876" width="4.140625" style="19" customWidth="1"/>
    <col min="5877" max="5880" width="6.28515625" style="19" customWidth="1"/>
    <col min="5881" max="5881" width="1" style="19" customWidth="1"/>
    <col min="5882" max="5882" width="0" style="19" hidden="1" customWidth="1"/>
    <col min="5883" max="5884" width="4.140625" style="19" customWidth="1"/>
    <col min="5885" max="5885" width="5.28515625" style="19" customWidth="1"/>
    <col min="5886" max="5886" width="0" style="19" hidden="1" customWidth="1"/>
    <col min="5887" max="5889" width="3.5703125" style="19" customWidth="1"/>
    <col min="5890" max="5890" width="3.140625" style="19" customWidth="1"/>
    <col min="5891" max="5894" width="3.28515625" style="19" customWidth="1"/>
    <col min="5895" max="5895" width="1" style="19" customWidth="1"/>
    <col min="5896" max="5897" width="0" style="19" hidden="1" customWidth="1"/>
    <col min="5898" max="5898" width="7.42578125" style="19" customWidth="1"/>
    <col min="5899" max="5899" width="6.140625" style="19" customWidth="1"/>
    <col min="5900" max="5900" width="0" style="19" hidden="1" customWidth="1"/>
    <col min="5901" max="6130" width="8.85546875" style="19"/>
    <col min="6131" max="6132" width="4.140625" style="19" customWidth="1"/>
    <col min="6133" max="6136" width="6.28515625" style="19" customWidth="1"/>
    <col min="6137" max="6137" width="1" style="19" customWidth="1"/>
    <col min="6138" max="6138" width="0" style="19" hidden="1" customWidth="1"/>
    <col min="6139" max="6140" width="4.140625" style="19" customWidth="1"/>
    <col min="6141" max="6141" width="5.28515625" style="19" customWidth="1"/>
    <col min="6142" max="6142" width="0" style="19" hidden="1" customWidth="1"/>
    <col min="6143" max="6145" width="3.5703125" style="19" customWidth="1"/>
    <col min="6146" max="6146" width="3.140625" style="19" customWidth="1"/>
    <col min="6147" max="6150" width="3.28515625" style="19" customWidth="1"/>
    <col min="6151" max="6151" width="1" style="19" customWidth="1"/>
    <col min="6152" max="6153" width="0" style="19" hidden="1" customWidth="1"/>
    <col min="6154" max="6154" width="7.42578125" style="19" customWidth="1"/>
    <col min="6155" max="6155" width="6.140625" style="19" customWidth="1"/>
    <col min="6156" max="6156" width="0" style="19" hidden="1" customWidth="1"/>
    <col min="6157" max="6386" width="8.85546875" style="19"/>
    <col min="6387" max="6388" width="4.140625" style="19" customWidth="1"/>
    <col min="6389" max="6392" width="6.28515625" style="19" customWidth="1"/>
    <col min="6393" max="6393" width="1" style="19" customWidth="1"/>
    <col min="6394" max="6394" width="0" style="19" hidden="1" customWidth="1"/>
    <col min="6395" max="6396" width="4.140625" style="19" customWidth="1"/>
    <col min="6397" max="6397" width="5.28515625" style="19" customWidth="1"/>
    <col min="6398" max="6398" width="0" style="19" hidden="1" customWidth="1"/>
    <col min="6399" max="6401" width="3.5703125" style="19" customWidth="1"/>
    <col min="6402" max="6402" width="3.140625" style="19" customWidth="1"/>
    <col min="6403" max="6406" width="3.28515625" style="19" customWidth="1"/>
    <col min="6407" max="6407" width="1" style="19" customWidth="1"/>
    <col min="6408" max="6409" width="0" style="19" hidden="1" customWidth="1"/>
    <col min="6410" max="6410" width="7.42578125" style="19" customWidth="1"/>
    <col min="6411" max="6411" width="6.140625" style="19" customWidth="1"/>
    <col min="6412" max="6412" width="0" style="19" hidden="1" customWidth="1"/>
    <col min="6413" max="6642" width="8.85546875" style="19"/>
    <col min="6643" max="6644" width="4.140625" style="19" customWidth="1"/>
    <col min="6645" max="6648" width="6.28515625" style="19" customWidth="1"/>
    <col min="6649" max="6649" width="1" style="19" customWidth="1"/>
    <col min="6650" max="6650" width="0" style="19" hidden="1" customWidth="1"/>
    <col min="6651" max="6652" width="4.140625" style="19" customWidth="1"/>
    <col min="6653" max="6653" width="5.28515625" style="19" customWidth="1"/>
    <col min="6654" max="6654" width="0" style="19" hidden="1" customWidth="1"/>
    <col min="6655" max="6657" width="3.5703125" style="19" customWidth="1"/>
    <col min="6658" max="6658" width="3.140625" style="19" customWidth="1"/>
    <col min="6659" max="6662" width="3.28515625" style="19" customWidth="1"/>
    <col min="6663" max="6663" width="1" style="19" customWidth="1"/>
    <col min="6664" max="6665" width="0" style="19" hidden="1" customWidth="1"/>
    <col min="6666" max="6666" width="7.42578125" style="19" customWidth="1"/>
    <col min="6667" max="6667" width="6.140625" style="19" customWidth="1"/>
    <col min="6668" max="6668" width="0" style="19" hidden="1" customWidth="1"/>
    <col min="6669" max="6898" width="8.85546875" style="19"/>
    <col min="6899" max="6900" width="4.140625" style="19" customWidth="1"/>
    <col min="6901" max="6904" width="6.28515625" style="19" customWidth="1"/>
    <col min="6905" max="6905" width="1" style="19" customWidth="1"/>
    <col min="6906" max="6906" width="0" style="19" hidden="1" customWidth="1"/>
    <col min="6907" max="6908" width="4.140625" style="19" customWidth="1"/>
    <col min="6909" max="6909" width="5.28515625" style="19" customWidth="1"/>
    <col min="6910" max="6910" width="0" style="19" hidden="1" customWidth="1"/>
    <col min="6911" max="6913" width="3.5703125" style="19" customWidth="1"/>
    <col min="6914" max="6914" width="3.140625" style="19" customWidth="1"/>
    <col min="6915" max="6918" width="3.28515625" style="19" customWidth="1"/>
    <col min="6919" max="6919" width="1" style="19" customWidth="1"/>
    <col min="6920" max="6921" width="0" style="19" hidden="1" customWidth="1"/>
    <col min="6922" max="6922" width="7.42578125" style="19" customWidth="1"/>
    <col min="6923" max="6923" width="6.140625" style="19" customWidth="1"/>
    <col min="6924" max="6924" width="0" style="19" hidden="1" customWidth="1"/>
    <col min="6925" max="7154" width="8.85546875" style="19"/>
    <col min="7155" max="7156" width="4.140625" style="19" customWidth="1"/>
    <col min="7157" max="7160" width="6.28515625" style="19" customWidth="1"/>
    <col min="7161" max="7161" width="1" style="19" customWidth="1"/>
    <col min="7162" max="7162" width="0" style="19" hidden="1" customWidth="1"/>
    <col min="7163" max="7164" width="4.140625" style="19" customWidth="1"/>
    <col min="7165" max="7165" width="5.28515625" style="19" customWidth="1"/>
    <col min="7166" max="7166" width="0" style="19" hidden="1" customWidth="1"/>
    <col min="7167" max="7169" width="3.5703125" style="19" customWidth="1"/>
    <col min="7170" max="7170" width="3.140625" style="19" customWidth="1"/>
    <col min="7171" max="7174" width="3.28515625" style="19" customWidth="1"/>
    <col min="7175" max="7175" width="1" style="19" customWidth="1"/>
    <col min="7176" max="7177" width="0" style="19" hidden="1" customWidth="1"/>
    <col min="7178" max="7178" width="7.42578125" style="19" customWidth="1"/>
    <col min="7179" max="7179" width="6.140625" style="19" customWidth="1"/>
    <col min="7180" max="7180" width="0" style="19" hidden="1" customWidth="1"/>
    <col min="7181" max="7410" width="8.85546875" style="19"/>
    <col min="7411" max="7412" width="4.140625" style="19" customWidth="1"/>
    <col min="7413" max="7416" width="6.28515625" style="19" customWidth="1"/>
    <col min="7417" max="7417" width="1" style="19" customWidth="1"/>
    <col min="7418" max="7418" width="0" style="19" hidden="1" customWidth="1"/>
    <col min="7419" max="7420" width="4.140625" style="19" customWidth="1"/>
    <col min="7421" max="7421" width="5.28515625" style="19" customWidth="1"/>
    <col min="7422" max="7422" width="0" style="19" hidden="1" customWidth="1"/>
    <col min="7423" max="7425" width="3.5703125" style="19" customWidth="1"/>
    <col min="7426" max="7426" width="3.140625" style="19" customWidth="1"/>
    <col min="7427" max="7430" width="3.28515625" style="19" customWidth="1"/>
    <col min="7431" max="7431" width="1" style="19" customWidth="1"/>
    <col min="7432" max="7433" width="0" style="19" hidden="1" customWidth="1"/>
    <col min="7434" max="7434" width="7.42578125" style="19" customWidth="1"/>
    <col min="7435" max="7435" width="6.140625" style="19" customWidth="1"/>
    <col min="7436" max="7436" width="0" style="19" hidden="1" customWidth="1"/>
    <col min="7437" max="7666" width="8.85546875" style="19"/>
    <col min="7667" max="7668" width="4.140625" style="19" customWidth="1"/>
    <col min="7669" max="7672" width="6.28515625" style="19" customWidth="1"/>
    <col min="7673" max="7673" width="1" style="19" customWidth="1"/>
    <col min="7674" max="7674" width="0" style="19" hidden="1" customWidth="1"/>
    <col min="7675" max="7676" width="4.140625" style="19" customWidth="1"/>
    <col min="7677" max="7677" width="5.28515625" style="19" customWidth="1"/>
    <col min="7678" max="7678" width="0" style="19" hidden="1" customWidth="1"/>
    <col min="7679" max="7681" width="3.5703125" style="19" customWidth="1"/>
    <col min="7682" max="7682" width="3.140625" style="19" customWidth="1"/>
    <col min="7683" max="7686" width="3.28515625" style="19" customWidth="1"/>
    <col min="7687" max="7687" width="1" style="19" customWidth="1"/>
    <col min="7688" max="7689" width="0" style="19" hidden="1" customWidth="1"/>
    <col min="7690" max="7690" width="7.42578125" style="19" customWidth="1"/>
    <col min="7691" max="7691" width="6.140625" style="19" customWidth="1"/>
    <col min="7692" max="7692" width="0" style="19" hidden="1" customWidth="1"/>
    <col min="7693" max="7922" width="8.85546875" style="19"/>
    <col min="7923" max="7924" width="4.140625" style="19" customWidth="1"/>
    <col min="7925" max="7928" width="6.28515625" style="19" customWidth="1"/>
    <col min="7929" max="7929" width="1" style="19" customWidth="1"/>
    <col min="7930" max="7930" width="0" style="19" hidden="1" customWidth="1"/>
    <col min="7931" max="7932" width="4.140625" style="19" customWidth="1"/>
    <col min="7933" max="7933" width="5.28515625" style="19" customWidth="1"/>
    <col min="7934" max="7934" width="0" style="19" hidden="1" customWidth="1"/>
    <col min="7935" max="7937" width="3.5703125" style="19" customWidth="1"/>
    <col min="7938" max="7938" width="3.140625" style="19" customWidth="1"/>
    <col min="7939" max="7942" width="3.28515625" style="19" customWidth="1"/>
    <col min="7943" max="7943" width="1" style="19" customWidth="1"/>
    <col min="7944" max="7945" width="0" style="19" hidden="1" customWidth="1"/>
    <col min="7946" max="7946" width="7.42578125" style="19" customWidth="1"/>
    <col min="7947" max="7947" width="6.140625" style="19" customWidth="1"/>
    <col min="7948" max="7948" width="0" style="19" hidden="1" customWidth="1"/>
    <col min="7949" max="8178" width="8.85546875" style="19"/>
    <col min="8179" max="8180" width="4.140625" style="19" customWidth="1"/>
    <col min="8181" max="8184" width="6.28515625" style="19" customWidth="1"/>
    <col min="8185" max="8185" width="1" style="19" customWidth="1"/>
    <col min="8186" max="8186" width="0" style="19" hidden="1" customWidth="1"/>
    <col min="8187" max="8188" width="4.140625" style="19" customWidth="1"/>
    <col min="8189" max="8189" width="5.28515625" style="19" customWidth="1"/>
    <col min="8190" max="8190" width="0" style="19" hidden="1" customWidth="1"/>
    <col min="8191" max="8193" width="3.5703125" style="19" customWidth="1"/>
    <col min="8194" max="8194" width="3.140625" style="19" customWidth="1"/>
    <col min="8195" max="8198" width="3.28515625" style="19" customWidth="1"/>
    <col min="8199" max="8199" width="1" style="19" customWidth="1"/>
    <col min="8200" max="8201" width="0" style="19" hidden="1" customWidth="1"/>
    <col min="8202" max="8202" width="7.42578125" style="19" customWidth="1"/>
    <col min="8203" max="8203" width="6.140625" style="19" customWidth="1"/>
    <col min="8204" max="8204" width="0" style="19" hidden="1" customWidth="1"/>
    <col min="8205" max="8434" width="8.85546875" style="19"/>
    <col min="8435" max="8436" width="4.140625" style="19" customWidth="1"/>
    <col min="8437" max="8440" width="6.28515625" style="19" customWidth="1"/>
    <col min="8441" max="8441" width="1" style="19" customWidth="1"/>
    <col min="8442" max="8442" width="0" style="19" hidden="1" customWidth="1"/>
    <col min="8443" max="8444" width="4.140625" style="19" customWidth="1"/>
    <col min="8445" max="8445" width="5.28515625" style="19" customWidth="1"/>
    <col min="8446" max="8446" width="0" style="19" hidden="1" customWidth="1"/>
    <col min="8447" max="8449" width="3.5703125" style="19" customWidth="1"/>
    <col min="8450" max="8450" width="3.140625" style="19" customWidth="1"/>
    <col min="8451" max="8454" width="3.28515625" style="19" customWidth="1"/>
    <col min="8455" max="8455" width="1" style="19" customWidth="1"/>
    <col min="8456" max="8457" width="0" style="19" hidden="1" customWidth="1"/>
    <col min="8458" max="8458" width="7.42578125" style="19" customWidth="1"/>
    <col min="8459" max="8459" width="6.140625" style="19" customWidth="1"/>
    <col min="8460" max="8460" width="0" style="19" hidden="1" customWidth="1"/>
    <col min="8461" max="8690" width="8.85546875" style="19"/>
    <col min="8691" max="8692" width="4.140625" style="19" customWidth="1"/>
    <col min="8693" max="8696" width="6.28515625" style="19" customWidth="1"/>
    <col min="8697" max="8697" width="1" style="19" customWidth="1"/>
    <col min="8698" max="8698" width="0" style="19" hidden="1" customWidth="1"/>
    <col min="8699" max="8700" width="4.140625" style="19" customWidth="1"/>
    <col min="8701" max="8701" width="5.28515625" style="19" customWidth="1"/>
    <col min="8702" max="8702" width="0" style="19" hidden="1" customWidth="1"/>
    <col min="8703" max="8705" width="3.5703125" style="19" customWidth="1"/>
    <col min="8706" max="8706" width="3.140625" style="19" customWidth="1"/>
    <col min="8707" max="8710" width="3.28515625" style="19" customWidth="1"/>
    <col min="8711" max="8711" width="1" style="19" customWidth="1"/>
    <col min="8712" max="8713" width="0" style="19" hidden="1" customWidth="1"/>
    <col min="8714" max="8714" width="7.42578125" style="19" customWidth="1"/>
    <col min="8715" max="8715" width="6.140625" style="19" customWidth="1"/>
    <col min="8716" max="8716" width="0" style="19" hidden="1" customWidth="1"/>
    <col min="8717" max="8946" width="8.85546875" style="19"/>
    <col min="8947" max="8948" width="4.140625" style="19" customWidth="1"/>
    <col min="8949" max="8952" width="6.28515625" style="19" customWidth="1"/>
    <col min="8953" max="8953" width="1" style="19" customWidth="1"/>
    <col min="8954" max="8954" width="0" style="19" hidden="1" customWidth="1"/>
    <col min="8955" max="8956" width="4.140625" style="19" customWidth="1"/>
    <col min="8957" max="8957" width="5.28515625" style="19" customWidth="1"/>
    <col min="8958" max="8958" width="0" style="19" hidden="1" customWidth="1"/>
    <col min="8959" max="8961" width="3.5703125" style="19" customWidth="1"/>
    <col min="8962" max="8962" width="3.140625" style="19" customWidth="1"/>
    <col min="8963" max="8966" width="3.28515625" style="19" customWidth="1"/>
    <col min="8967" max="8967" width="1" style="19" customWidth="1"/>
    <col min="8968" max="8969" width="0" style="19" hidden="1" customWidth="1"/>
    <col min="8970" max="8970" width="7.42578125" style="19" customWidth="1"/>
    <col min="8971" max="8971" width="6.140625" style="19" customWidth="1"/>
    <col min="8972" max="8972" width="0" style="19" hidden="1" customWidth="1"/>
    <col min="8973" max="9202" width="8.85546875" style="19"/>
    <col min="9203" max="9204" width="4.140625" style="19" customWidth="1"/>
    <col min="9205" max="9208" width="6.28515625" style="19" customWidth="1"/>
    <col min="9209" max="9209" width="1" style="19" customWidth="1"/>
    <col min="9210" max="9210" width="0" style="19" hidden="1" customWidth="1"/>
    <col min="9211" max="9212" width="4.140625" style="19" customWidth="1"/>
    <col min="9213" max="9213" width="5.28515625" style="19" customWidth="1"/>
    <col min="9214" max="9214" width="0" style="19" hidden="1" customWidth="1"/>
    <col min="9215" max="9217" width="3.5703125" style="19" customWidth="1"/>
    <col min="9218" max="9218" width="3.140625" style="19" customWidth="1"/>
    <col min="9219" max="9222" width="3.28515625" style="19" customWidth="1"/>
    <col min="9223" max="9223" width="1" style="19" customWidth="1"/>
    <col min="9224" max="9225" width="0" style="19" hidden="1" customWidth="1"/>
    <col min="9226" max="9226" width="7.42578125" style="19" customWidth="1"/>
    <col min="9227" max="9227" width="6.140625" style="19" customWidth="1"/>
    <col min="9228" max="9228" width="0" style="19" hidden="1" customWidth="1"/>
    <col min="9229" max="9458" width="8.85546875" style="19"/>
    <col min="9459" max="9460" width="4.140625" style="19" customWidth="1"/>
    <col min="9461" max="9464" width="6.28515625" style="19" customWidth="1"/>
    <col min="9465" max="9465" width="1" style="19" customWidth="1"/>
    <col min="9466" max="9466" width="0" style="19" hidden="1" customWidth="1"/>
    <col min="9467" max="9468" width="4.140625" style="19" customWidth="1"/>
    <col min="9469" max="9469" width="5.28515625" style="19" customWidth="1"/>
    <col min="9470" max="9470" width="0" style="19" hidden="1" customWidth="1"/>
    <col min="9471" max="9473" width="3.5703125" style="19" customWidth="1"/>
    <col min="9474" max="9474" width="3.140625" style="19" customWidth="1"/>
    <col min="9475" max="9478" width="3.28515625" style="19" customWidth="1"/>
    <col min="9479" max="9479" width="1" style="19" customWidth="1"/>
    <col min="9480" max="9481" width="0" style="19" hidden="1" customWidth="1"/>
    <col min="9482" max="9482" width="7.42578125" style="19" customWidth="1"/>
    <col min="9483" max="9483" width="6.140625" style="19" customWidth="1"/>
    <col min="9484" max="9484" width="0" style="19" hidden="1" customWidth="1"/>
    <col min="9485" max="9714" width="8.85546875" style="19"/>
    <col min="9715" max="9716" width="4.140625" style="19" customWidth="1"/>
    <col min="9717" max="9720" width="6.28515625" style="19" customWidth="1"/>
    <col min="9721" max="9721" width="1" style="19" customWidth="1"/>
    <col min="9722" max="9722" width="0" style="19" hidden="1" customWidth="1"/>
    <col min="9723" max="9724" width="4.140625" style="19" customWidth="1"/>
    <col min="9725" max="9725" width="5.28515625" style="19" customWidth="1"/>
    <col min="9726" max="9726" width="0" style="19" hidden="1" customWidth="1"/>
    <col min="9727" max="9729" width="3.5703125" style="19" customWidth="1"/>
    <col min="9730" max="9730" width="3.140625" style="19" customWidth="1"/>
    <col min="9731" max="9734" width="3.28515625" style="19" customWidth="1"/>
    <col min="9735" max="9735" width="1" style="19" customWidth="1"/>
    <col min="9736" max="9737" width="0" style="19" hidden="1" customWidth="1"/>
    <col min="9738" max="9738" width="7.42578125" style="19" customWidth="1"/>
    <col min="9739" max="9739" width="6.140625" style="19" customWidth="1"/>
    <col min="9740" max="9740" width="0" style="19" hidden="1" customWidth="1"/>
    <col min="9741" max="9970" width="8.85546875" style="19"/>
    <col min="9971" max="9972" width="4.140625" style="19" customWidth="1"/>
    <col min="9973" max="9976" width="6.28515625" style="19" customWidth="1"/>
    <col min="9977" max="9977" width="1" style="19" customWidth="1"/>
    <col min="9978" max="9978" width="0" style="19" hidden="1" customWidth="1"/>
    <col min="9979" max="9980" width="4.140625" style="19" customWidth="1"/>
    <col min="9981" max="9981" width="5.28515625" style="19" customWidth="1"/>
    <col min="9982" max="9982" width="0" style="19" hidden="1" customWidth="1"/>
    <col min="9983" max="9985" width="3.5703125" style="19" customWidth="1"/>
    <col min="9986" max="9986" width="3.140625" style="19" customWidth="1"/>
    <col min="9987" max="9990" width="3.28515625" style="19" customWidth="1"/>
    <col min="9991" max="9991" width="1" style="19" customWidth="1"/>
    <col min="9992" max="9993" width="0" style="19" hidden="1" customWidth="1"/>
    <col min="9994" max="9994" width="7.42578125" style="19" customWidth="1"/>
    <col min="9995" max="9995" width="6.140625" style="19" customWidth="1"/>
    <col min="9996" max="9996" width="0" style="19" hidden="1" customWidth="1"/>
    <col min="9997" max="10226" width="8.85546875" style="19"/>
    <col min="10227" max="10228" width="4.140625" style="19" customWidth="1"/>
    <col min="10229" max="10232" width="6.28515625" style="19" customWidth="1"/>
    <col min="10233" max="10233" width="1" style="19" customWidth="1"/>
    <col min="10234" max="10234" width="0" style="19" hidden="1" customWidth="1"/>
    <col min="10235" max="10236" width="4.140625" style="19" customWidth="1"/>
    <col min="10237" max="10237" width="5.28515625" style="19" customWidth="1"/>
    <col min="10238" max="10238" width="0" style="19" hidden="1" customWidth="1"/>
    <col min="10239" max="10241" width="3.5703125" style="19" customWidth="1"/>
    <col min="10242" max="10242" width="3.140625" style="19" customWidth="1"/>
    <col min="10243" max="10246" width="3.28515625" style="19" customWidth="1"/>
    <col min="10247" max="10247" width="1" style="19" customWidth="1"/>
    <col min="10248" max="10249" width="0" style="19" hidden="1" customWidth="1"/>
    <col min="10250" max="10250" width="7.42578125" style="19" customWidth="1"/>
    <col min="10251" max="10251" width="6.140625" style="19" customWidth="1"/>
    <col min="10252" max="10252" width="0" style="19" hidden="1" customWidth="1"/>
    <col min="10253" max="10482" width="8.85546875" style="19"/>
    <col min="10483" max="10484" width="4.140625" style="19" customWidth="1"/>
    <col min="10485" max="10488" width="6.28515625" style="19" customWidth="1"/>
    <col min="10489" max="10489" width="1" style="19" customWidth="1"/>
    <col min="10490" max="10490" width="0" style="19" hidden="1" customWidth="1"/>
    <col min="10491" max="10492" width="4.140625" style="19" customWidth="1"/>
    <col min="10493" max="10493" width="5.28515625" style="19" customWidth="1"/>
    <col min="10494" max="10494" width="0" style="19" hidden="1" customWidth="1"/>
    <col min="10495" max="10497" width="3.5703125" style="19" customWidth="1"/>
    <col min="10498" max="10498" width="3.140625" style="19" customWidth="1"/>
    <col min="10499" max="10502" width="3.28515625" style="19" customWidth="1"/>
    <col min="10503" max="10503" width="1" style="19" customWidth="1"/>
    <col min="10504" max="10505" width="0" style="19" hidden="1" customWidth="1"/>
    <col min="10506" max="10506" width="7.42578125" style="19" customWidth="1"/>
    <col min="10507" max="10507" width="6.140625" style="19" customWidth="1"/>
    <col min="10508" max="10508" width="0" style="19" hidden="1" customWidth="1"/>
    <col min="10509" max="10738" width="8.85546875" style="19"/>
    <col min="10739" max="10740" width="4.140625" style="19" customWidth="1"/>
    <col min="10741" max="10744" width="6.28515625" style="19" customWidth="1"/>
    <col min="10745" max="10745" width="1" style="19" customWidth="1"/>
    <col min="10746" max="10746" width="0" style="19" hidden="1" customWidth="1"/>
    <col min="10747" max="10748" width="4.140625" style="19" customWidth="1"/>
    <col min="10749" max="10749" width="5.28515625" style="19" customWidth="1"/>
    <col min="10750" max="10750" width="0" style="19" hidden="1" customWidth="1"/>
    <col min="10751" max="10753" width="3.5703125" style="19" customWidth="1"/>
    <col min="10754" max="10754" width="3.140625" style="19" customWidth="1"/>
    <col min="10755" max="10758" width="3.28515625" style="19" customWidth="1"/>
    <col min="10759" max="10759" width="1" style="19" customWidth="1"/>
    <col min="10760" max="10761" width="0" style="19" hidden="1" customWidth="1"/>
    <col min="10762" max="10762" width="7.42578125" style="19" customWidth="1"/>
    <col min="10763" max="10763" width="6.140625" style="19" customWidth="1"/>
    <col min="10764" max="10764" width="0" style="19" hidden="1" customWidth="1"/>
    <col min="10765" max="10994" width="8.85546875" style="19"/>
    <col min="10995" max="10996" width="4.140625" style="19" customWidth="1"/>
    <col min="10997" max="11000" width="6.28515625" style="19" customWidth="1"/>
    <col min="11001" max="11001" width="1" style="19" customWidth="1"/>
    <col min="11002" max="11002" width="0" style="19" hidden="1" customWidth="1"/>
    <col min="11003" max="11004" width="4.140625" style="19" customWidth="1"/>
    <col min="11005" max="11005" width="5.28515625" style="19" customWidth="1"/>
    <col min="11006" max="11006" width="0" style="19" hidden="1" customWidth="1"/>
    <col min="11007" max="11009" width="3.5703125" style="19" customWidth="1"/>
    <col min="11010" max="11010" width="3.140625" style="19" customWidth="1"/>
    <col min="11011" max="11014" width="3.28515625" style="19" customWidth="1"/>
    <col min="11015" max="11015" width="1" style="19" customWidth="1"/>
    <col min="11016" max="11017" width="0" style="19" hidden="1" customWidth="1"/>
    <col min="11018" max="11018" width="7.42578125" style="19" customWidth="1"/>
    <col min="11019" max="11019" width="6.140625" style="19" customWidth="1"/>
    <col min="11020" max="11020" width="0" style="19" hidden="1" customWidth="1"/>
    <col min="11021" max="11250" width="8.85546875" style="19"/>
    <col min="11251" max="11252" width="4.140625" style="19" customWidth="1"/>
    <col min="11253" max="11256" width="6.28515625" style="19" customWidth="1"/>
    <col min="11257" max="11257" width="1" style="19" customWidth="1"/>
    <col min="11258" max="11258" width="0" style="19" hidden="1" customWidth="1"/>
    <col min="11259" max="11260" width="4.140625" style="19" customWidth="1"/>
    <col min="11261" max="11261" width="5.28515625" style="19" customWidth="1"/>
    <col min="11262" max="11262" width="0" style="19" hidden="1" customWidth="1"/>
    <col min="11263" max="11265" width="3.5703125" style="19" customWidth="1"/>
    <col min="11266" max="11266" width="3.140625" style="19" customWidth="1"/>
    <col min="11267" max="11270" width="3.28515625" style="19" customWidth="1"/>
    <col min="11271" max="11271" width="1" style="19" customWidth="1"/>
    <col min="11272" max="11273" width="0" style="19" hidden="1" customWidth="1"/>
    <col min="11274" max="11274" width="7.42578125" style="19" customWidth="1"/>
    <col min="11275" max="11275" width="6.140625" style="19" customWidth="1"/>
    <col min="11276" max="11276" width="0" style="19" hidden="1" customWidth="1"/>
    <col min="11277" max="11506" width="8.85546875" style="19"/>
    <col min="11507" max="11508" width="4.140625" style="19" customWidth="1"/>
    <col min="11509" max="11512" width="6.28515625" style="19" customWidth="1"/>
    <col min="11513" max="11513" width="1" style="19" customWidth="1"/>
    <col min="11514" max="11514" width="0" style="19" hidden="1" customWidth="1"/>
    <col min="11515" max="11516" width="4.140625" style="19" customWidth="1"/>
    <col min="11517" max="11517" width="5.28515625" style="19" customWidth="1"/>
    <col min="11518" max="11518" width="0" style="19" hidden="1" customWidth="1"/>
    <col min="11519" max="11521" width="3.5703125" style="19" customWidth="1"/>
    <col min="11522" max="11522" width="3.140625" style="19" customWidth="1"/>
    <col min="11523" max="11526" width="3.28515625" style="19" customWidth="1"/>
    <col min="11527" max="11527" width="1" style="19" customWidth="1"/>
    <col min="11528" max="11529" width="0" style="19" hidden="1" customWidth="1"/>
    <col min="11530" max="11530" width="7.42578125" style="19" customWidth="1"/>
    <col min="11531" max="11531" width="6.140625" style="19" customWidth="1"/>
    <col min="11532" max="11532" width="0" style="19" hidden="1" customWidth="1"/>
    <col min="11533" max="11762" width="8.85546875" style="19"/>
    <col min="11763" max="11764" width="4.140625" style="19" customWidth="1"/>
    <col min="11765" max="11768" width="6.28515625" style="19" customWidth="1"/>
    <col min="11769" max="11769" width="1" style="19" customWidth="1"/>
    <col min="11770" max="11770" width="0" style="19" hidden="1" customWidth="1"/>
    <col min="11771" max="11772" width="4.140625" style="19" customWidth="1"/>
    <col min="11773" max="11773" width="5.28515625" style="19" customWidth="1"/>
    <col min="11774" max="11774" width="0" style="19" hidden="1" customWidth="1"/>
    <col min="11775" max="11777" width="3.5703125" style="19" customWidth="1"/>
    <col min="11778" max="11778" width="3.140625" style="19" customWidth="1"/>
    <col min="11779" max="11782" width="3.28515625" style="19" customWidth="1"/>
    <col min="11783" max="11783" width="1" style="19" customWidth="1"/>
    <col min="11784" max="11785" width="0" style="19" hidden="1" customWidth="1"/>
    <col min="11786" max="11786" width="7.42578125" style="19" customWidth="1"/>
    <col min="11787" max="11787" width="6.140625" style="19" customWidth="1"/>
    <col min="11788" max="11788" width="0" style="19" hidden="1" customWidth="1"/>
    <col min="11789" max="12018" width="8.85546875" style="19"/>
    <col min="12019" max="12020" width="4.140625" style="19" customWidth="1"/>
    <col min="12021" max="12024" width="6.28515625" style="19" customWidth="1"/>
    <col min="12025" max="12025" width="1" style="19" customWidth="1"/>
    <col min="12026" max="12026" width="0" style="19" hidden="1" customWidth="1"/>
    <col min="12027" max="12028" width="4.140625" style="19" customWidth="1"/>
    <col min="12029" max="12029" width="5.28515625" style="19" customWidth="1"/>
    <col min="12030" max="12030" width="0" style="19" hidden="1" customWidth="1"/>
    <col min="12031" max="12033" width="3.5703125" style="19" customWidth="1"/>
    <col min="12034" max="12034" width="3.140625" style="19" customWidth="1"/>
    <col min="12035" max="12038" width="3.28515625" style="19" customWidth="1"/>
    <col min="12039" max="12039" width="1" style="19" customWidth="1"/>
    <col min="12040" max="12041" width="0" style="19" hidden="1" customWidth="1"/>
    <col min="12042" max="12042" width="7.42578125" style="19" customWidth="1"/>
    <col min="12043" max="12043" width="6.140625" style="19" customWidth="1"/>
    <col min="12044" max="12044" width="0" style="19" hidden="1" customWidth="1"/>
    <col min="12045" max="12274" width="8.85546875" style="19"/>
    <col min="12275" max="12276" width="4.140625" style="19" customWidth="1"/>
    <col min="12277" max="12280" width="6.28515625" style="19" customWidth="1"/>
    <col min="12281" max="12281" width="1" style="19" customWidth="1"/>
    <col min="12282" max="12282" width="0" style="19" hidden="1" customWidth="1"/>
    <col min="12283" max="12284" width="4.140625" style="19" customWidth="1"/>
    <col min="12285" max="12285" width="5.28515625" style="19" customWidth="1"/>
    <col min="12286" max="12286" width="0" style="19" hidden="1" customWidth="1"/>
    <col min="12287" max="12289" width="3.5703125" style="19" customWidth="1"/>
    <col min="12290" max="12290" width="3.140625" style="19" customWidth="1"/>
    <col min="12291" max="12294" width="3.28515625" style="19" customWidth="1"/>
    <col min="12295" max="12295" width="1" style="19" customWidth="1"/>
    <col min="12296" max="12297" width="0" style="19" hidden="1" customWidth="1"/>
    <col min="12298" max="12298" width="7.42578125" style="19" customWidth="1"/>
    <col min="12299" max="12299" width="6.140625" style="19" customWidth="1"/>
    <col min="12300" max="12300" width="0" style="19" hidden="1" customWidth="1"/>
    <col min="12301" max="12530" width="8.85546875" style="19"/>
    <col min="12531" max="12532" width="4.140625" style="19" customWidth="1"/>
    <col min="12533" max="12536" width="6.28515625" style="19" customWidth="1"/>
    <col min="12537" max="12537" width="1" style="19" customWidth="1"/>
    <col min="12538" max="12538" width="0" style="19" hidden="1" customWidth="1"/>
    <col min="12539" max="12540" width="4.140625" style="19" customWidth="1"/>
    <col min="12541" max="12541" width="5.28515625" style="19" customWidth="1"/>
    <col min="12542" max="12542" width="0" style="19" hidden="1" customWidth="1"/>
    <col min="12543" max="12545" width="3.5703125" style="19" customWidth="1"/>
    <col min="12546" max="12546" width="3.140625" style="19" customWidth="1"/>
    <col min="12547" max="12550" width="3.28515625" style="19" customWidth="1"/>
    <col min="12551" max="12551" width="1" style="19" customWidth="1"/>
    <col min="12552" max="12553" width="0" style="19" hidden="1" customWidth="1"/>
    <col min="12554" max="12554" width="7.42578125" style="19" customWidth="1"/>
    <col min="12555" max="12555" width="6.140625" style="19" customWidth="1"/>
    <col min="12556" max="12556" width="0" style="19" hidden="1" customWidth="1"/>
    <col min="12557" max="12786" width="8.85546875" style="19"/>
    <col min="12787" max="12788" width="4.140625" style="19" customWidth="1"/>
    <col min="12789" max="12792" width="6.28515625" style="19" customWidth="1"/>
    <col min="12793" max="12793" width="1" style="19" customWidth="1"/>
    <col min="12794" max="12794" width="0" style="19" hidden="1" customWidth="1"/>
    <col min="12795" max="12796" width="4.140625" style="19" customWidth="1"/>
    <col min="12797" max="12797" width="5.28515625" style="19" customWidth="1"/>
    <col min="12798" max="12798" width="0" style="19" hidden="1" customWidth="1"/>
    <col min="12799" max="12801" width="3.5703125" style="19" customWidth="1"/>
    <col min="12802" max="12802" width="3.140625" style="19" customWidth="1"/>
    <col min="12803" max="12806" width="3.28515625" style="19" customWidth="1"/>
    <col min="12807" max="12807" width="1" style="19" customWidth="1"/>
    <col min="12808" max="12809" width="0" style="19" hidden="1" customWidth="1"/>
    <col min="12810" max="12810" width="7.42578125" style="19" customWidth="1"/>
    <col min="12811" max="12811" width="6.140625" style="19" customWidth="1"/>
    <col min="12812" max="12812" width="0" style="19" hidden="1" customWidth="1"/>
    <col min="12813" max="13042" width="8.85546875" style="19"/>
    <col min="13043" max="13044" width="4.140625" style="19" customWidth="1"/>
    <col min="13045" max="13048" width="6.28515625" style="19" customWidth="1"/>
    <col min="13049" max="13049" width="1" style="19" customWidth="1"/>
    <col min="13050" max="13050" width="0" style="19" hidden="1" customWidth="1"/>
    <col min="13051" max="13052" width="4.140625" style="19" customWidth="1"/>
    <col min="13053" max="13053" width="5.28515625" style="19" customWidth="1"/>
    <col min="13054" max="13054" width="0" style="19" hidden="1" customWidth="1"/>
    <col min="13055" max="13057" width="3.5703125" style="19" customWidth="1"/>
    <col min="13058" max="13058" width="3.140625" style="19" customWidth="1"/>
    <col min="13059" max="13062" width="3.28515625" style="19" customWidth="1"/>
    <col min="13063" max="13063" width="1" style="19" customWidth="1"/>
    <col min="13064" max="13065" width="0" style="19" hidden="1" customWidth="1"/>
    <col min="13066" max="13066" width="7.42578125" style="19" customWidth="1"/>
    <col min="13067" max="13067" width="6.140625" style="19" customWidth="1"/>
    <col min="13068" max="13068" width="0" style="19" hidden="1" customWidth="1"/>
    <col min="13069" max="13298" width="8.85546875" style="19"/>
    <col min="13299" max="13300" width="4.140625" style="19" customWidth="1"/>
    <col min="13301" max="13304" width="6.28515625" style="19" customWidth="1"/>
    <col min="13305" max="13305" width="1" style="19" customWidth="1"/>
    <col min="13306" max="13306" width="0" style="19" hidden="1" customWidth="1"/>
    <col min="13307" max="13308" width="4.140625" style="19" customWidth="1"/>
    <col min="13309" max="13309" width="5.28515625" style="19" customWidth="1"/>
    <col min="13310" max="13310" width="0" style="19" hidden="1" customWidth="1"/>
    <col min="13311" max="13313" width="3.5703125" style="19" customWidth="1"/>
    <col min="13314" max="13314" width="3.140625" style="19" customWidth="1"/>
    <col min="13315" max="13318" width="3.28515625" style="19" customWidth="1"/>
    <col min="13319" max="13319" width="1" style="19" customWidth="1"/>
    <col min="13320" max="13321" width="0" style="19" hidden="1" customWidth="1"/>
    <col min="13322" max="13322" width="7.42578125" style="19" customWidth="1"/>
    <col min="13323" max="13323" width="6.140625" style="19" customWidth="1"/>
    <col min="13324" max="13324" width="0" style="19" hidden="1" customWidth="1"/>
    <col min="13325" max="13554" width="8.85546875" style="19"/>
    <col min="13555" max="13556" width="4.140625" style="19" customWidth="1"/>
    <col min="13557" max="13560" width="6.28515625" style="19" customWidth="1"/>
    <col min="13561" max="13561" width="1" style="19" customWidth="1"/>
    <col min="13562" max="13562" width="0" style="19" hidden="1" customWidth="1"/>
    <col min="13563" max="13564" width="4.140625" style="19" customWidth="1"/>
    <col min="13565" max="13565" width="5.28515625" style="19" customWidth="1"/>
    <col min="13566" max="13566" width="0" style="19" hidden="1" customWidth="1"/>
    <col min="13567" max="13569" width="3.5703125" style="19" customWidth="1"/>
    <col min="13570" max="13570" width="3.140625" style="19" customWidth="1"/>
    <col min="13571" max="13574" width="3.28515625" style="19" customWidth="1"/>
    <col min="13575" max="13575" width="1" style="19" customWidth="1"/>
    <col min="13576" max="13577" width="0" style="19" hidden="1" customWidth="1"/>
    <col min="13578" max="13578" width="7.42578125" style="19" customWidth="1"/>
    <col min="13579" max="13579" width="6.140625" style="19" customWidth="1"/>
    <col min="13580" max="13580" width="0" style="19" hidden="1" customWidth="1"/>
    <col min="13581" max="13810" width="8.85546875" style="19"/>
    <col min="13811" max="13812" width="4.140625" style="19" customWidth="1"/>
    <col min="13813" max="13816" width="6.28515625" style="19" customWidth="1"/>
    <col min="13817" max="13817" width="1" style="19" customWidth="1"/>
    <col min="13818" max="13818" width="0" style="19" hidden="1" customWidth="1"/>
    <col min="13819" max="13820" width="4.140625" style="19" customWidth="1"/>
    <col min="13821" max="13821" width="5.28515625" style="19" customWidth="1"/>
    <col min="13822" max="13822" width="0" style="19" hidden="1" customWidth="1"/>
    <col min="13823" max="13825" width="3.5703125" style="19" customWidth="1"/>
    <col min="13826" max="13826" width="3.140625" style="19" customWidth="1"/>
    <col min="13827" max="13830" width="3.28515625" style="19" customWidth="1"/>
    <col min="13831" max="13831" width="1" style="19" customWidth="1"/>
    <col min="13832" max="13833" width="0" style="19" hidden="1" customWidth="1"/>
    <col min="13834" max="13834" width="7.42578125" style="19" customWidth="1"/>
    <col min="13835" max="13835" width="6.140625" style="19" customWidth="1"/>
    <col min="13836" max="13836" width="0" style="19" hidden="1" customWidth="1"/>
    <col min="13837" max="14066" width="8.85546875" style="19"/>
    <col min="14067" max="14068" width="4.140625" style="19" customWidth="1"/>
    <col min="14069" max="14072" width="6.28515625" style="19" customWidth="1"/>
    <col min="14073" max="14073" width="1" style="19" customWidth="1"/>
    <col min="14074" max="14074" width="0" style="19" hidden="1" customWidth="1"/>
    <col min="14075" max="14076" width="4.140625" style="19" customWidth="1"/>
    <col min="14077" max="14077" width="5.28515625" style="19" customWidth="1"/>
    <col min="14078" max="14078" width="0" style="19" hidden="1" customWidth="1"/>
    <col min="14079" max="14081" width="3.5703125" style="19" customWidth="1"/>
    <col min="14082" max="14082" width="3.140625" style="19" customWidth="1"/>
    <col min="14083" max="14086" width="3.28515625" style="19" customWidth="1"/>
    <col min="14087" max="14087" width="1" style="19" customWidth="1"/>
    <col min="14088" max="14089" width="0" style="19" hidden="1" customWidth="1"/>
    <col min="14090" max="14090" width="7.42578125" style="19" customWidth="1"/>
    <col min="14091" max="14091" width="6.140625" style="19" customWidth="1"/>
    <col min="14092" max="14092" width="0" style="19" hidden="1" customWidth="1"/>
    <col min="14093" max="14322" width="8.85546875" style="19"/>
    <col min="14323" max="14324" width="4.140625" style="19" customWidth="1"/>
    <col min="14325" max="14328" width="6.28515625" style="19" customWidth="1"/>
    <col min="14329" max="14329" width="1" style="19" customWidth="1"/>
    <col min="14330" max="14330" width="0" style="19" hidden="1" customWidth="1"/>
    <col min="14331" max="14332" width="4.140625" style="19" customWidth="1"/>
    <col min="14333" max="14333" width="5.28515625" style="19" customWidth="1"/>
    <col min="14334" max="14334" width="0" style="19" hidden="1" customWidth="1"/>
    <col min="14335" max="14337" width="3.5703125" style="19" customWidth="1"/>
    <col min="14338" max="14338" width="3.140625" style="19" customWidth="1"/>
    <col min="14339" max="14342" width="3.28515625" style="19" customWidth="1"/>
    <col min="14343" max="14343" width="1" style="19" customWidth="1"/>
    <col min="14344" max="14345" width="0" style="19" hidden="1" customWidth="1"/>
    <col min="14346" max="14346" width="7.42578125" style="19" customWidth="1"/>
    <col min="14347" max="14347" width="6.140625" style="19" customWidth="1"/>
    <col min="14348" max="14348" width="0" style="19" hidden="1" customWidth="1"/>
    <col min="14349" max="14578" width="8.85546875" style="19"/>
    <col min="14579" max="14580" width="4.140625" style="19" customWidth="1"/>
    <col min="14581" max="14584" width="6.28515625" style="19" customWidth="1"/>
    <col min="14585" max="14585" width="1" style="19" customWidth="1"/>
    <col min="14586" max="14586" width="0" style="19" hidden="1" customWidth="1"/>
    <col min="14587" max="14588" width="4.140625" style="19" customWidth="1"/>
    <col min="14589" max="14589" width="5.28515625" style="19" customWidth="1"/>
    <col min="14590" max="14590" width="0" style="19" hidden="1" customWidth="1"/>
    <col min="14591" max="14593" width="3.5703125" style="19" customWidth="1"/>
    <col min="14594" max="14594" width="3.140625" style="19" customWidth="1"/>
    <col min="14595" max="14598" width="3.28515625" style="19" customWidth="1"/>
    <col min="14599" max="14599" width="1" style="19" customWidth="1"/>
    <col min="14600" max="14601" width="0" style="19" hidden="1" customWidth="1"/>
    <col min="14602" max="14602" width="7.42578125" style="19" customWidth="1"/>
    <col min="14603" max="14603" width="6.140625" style="19" customWidth="1"/>
    <col min="14604" max="14604" width="0" style="19" hidden="1" customWidth="1"/>
    <col min="14605" max="14834" width="8.85546875" style="19"/>
    <col min="14835" max="14836" width="4.140625" style="19" customWidth="1"/>
    <col min="14837" max="14840" width="6.28515625" style="19" customWidth="1"/>
    <col min="14841" max="14841" width="1" style="19" customWidth="1"/>
    <col min="14842" max="14842" width="0" style="19" hidden="1" customWidth="1"/>
    <col min="14843" max="14844" width="4.140625" style="19" customWidth="1"/>
    <col min="14845" max="14845" width="5.28515625" style="19" customWidth="1"/>
    <col min="14846" max="14846" width="0" style="19" hidden="1" customWidth="1"/>
    <col min="14847" max="14849" width="3.5703125" style="19" customWidth="1"/>
    <col min="14850" max="14850" width="3.140625" style="19" customWidth="1"/>
    <col min="14851" max="14854" width="3.28515625" style="19" customWidth="1"/>
    <col min="14855" max="14855" width="1" style="19" customWidth="1"/>
    <col min="14856" max="14857" width="0" style="19" hidden="1" customWidth="1"/>
    <col min="14858" max="14858" width="7.42578125" style="19" customWidth="1"/>
    <col min="14859" max="14859" width="6.140625" style="19" customWidth="1"/>
    <col min="14860" max="14860" width="0" style="19" hidden="1" customWidth="1"/>
    <col min="14861" max="15090" width="8.85546875" style="19"/>
    <col min="15091" max="15092" width="4.140625" style="19" customWidth="1"/>
    <col min="15093" max="15096" width="6.28515625" style="19" customWidth="1"/>
    <col min="15097" max="15097" width="1" style="19" customWidth="1"/>
    <col min="15098" max="15098" width="0" style="19" hidden="1" customWidth="1"/>
    <col min="15099" max="15100" width="4.140625" style="19" customWidth="1"/>
    <col min="15101" max="15101" width="5.28515625" style="19" customWidth="1"/>
    <col min="15102" max="15102" width="0" style="19" hidden="1" customWidth="1"/>
    <col min="15103" max="15105" width="3.5703125" style="19" customWidth="1"/>
    <col min="15106" max="15106" width="3.140625" style="19" customWidth="1"/>
    <col min="15107" max="15110" width="3.28515625" style="19" customWidth="1"/>
    <col min="15111" max="15111" width="1" style="19" customWidth="1"/>
    <col min="15112" max="15113" width="0" style="19" hidden="1" customWidth="1"/>
    <col min="15114" max="15114" width="7.42578125" style="19" customWidth="1"/>
    <col min="15115" max="15115" width="6.140625" style="19" customWidth="1"/>
    <col min="15116" max="15116" width="0" style="19" hidden="1" customWidth="1"/>
    <col min="15117" max="15346" width="8.85546875" style="19"/>
    <col min="15347" max="15348" width="4.140625" style="19" customWidth="1"/>
    <col min="15349" max="15352" width="6.28515625" style="19" customWidth="1"/>
    <col min="15353" max="15353" width="1" style="19" customWidth="1"/>
    <col min="15354" max="15354" width="0" style="19" hidden="1" customWidth="1"/>
    <col min="15355" max="15356" width="4.140625" style="19" customWidth="1"/>
    <col min="15357" max="15357" width="5.28515625" style="19" customWidth="1"/>
    <col min="15358" max="15358" width="0" style="19" hidden="1" customWidth="1"/>
    <col min="15359" max="15361" width="3.5703125" style="19" customWidth="1"/>
    <col min="15362" max="15362" width="3.140625" style="19" customWidth="1"/>
    <col min="15363" max="15366" width="3.28515625" style="19" customWidth="1"/>
    <col min="15367" max="15367" width="1" style="19" customWidth="1"/>
    <col min="15368" max="15369" width="0" style="19" hidden="1" customWidth="1"/>
    <col min="15370" max="15370" width="7.42578125" style="19" customWidth="1"/>
    <col min="15371" max="15371" width="6.140625" style="19" customWidth="1"/>
    <col min="15372" max="15372" width="0" style="19" hidden="1" customWidth="1"/>
    <col min="15373" max="15602" width="8.85546875" style="19"/>
    <col min="15603" max="15604" width="4.140625" style="19" customWidth="1"/>
    <col min="15605" max="15608" width="6.28515625" style="19" customWidth="1"/>
    <col min="15609" max="15609" width="1" style="19" customWidth="1"/>
    <col min="15610" max="15610" width="0" style="19" hidden="1" customWidth="1"/>
    <col min="15611" max="15612" width="4.140625" style="19" customWidth="1"/>
    <col min="15613" max="15613" width="5.28515625" style="19" customWidth="1"/>
    <col min="15614" max="15614" width="0" style="19" hidden="1" customWidth="1"/>
    <col min="15615" max="15617" width="3.5703125" style="19" customWidth="1"/>
    <col min="15618" max="15618" width="3.140625" style="19" customWidth="1"/>
    <col min="15619" max="15622" width="3.28515625" style="19" customWidth="1"/>
    <col min="15623" max="15623" width="1" style="19" customWidth="1"/>
    <col min="15624" max="15625" width="0" style="19" hidden="1" customWidth="1"/>
    <col min="15626" max="15626" width="7.42578125" style="19" customWidth="1"/>
    <col min="15627" max="15627" width="6.140625" style="19" customWidth="1"/>
    <col min="15628" max="15628" width="0" style="19" hidden="1" customWidth="1"/>
    <col min="15629" max="15858" width="8.85546875" style="19"/>
    <col min="15859" max="15860" width="4.140625" style="19" customWidth="1"/>
    <col min="15861" max="15864" width="6.28515625" style="19" customWidth="1"/>
    <col min="15865" max="15865" width="1" style="19" customWidth="1"/>
    <col min="15866" max="15866" width="0" style="19" hidden="1" customWidth="1"/>
    <col min="15867" max="15868" width="4.140625" style="19" customWidth="1"/>
    <col min="15869" max="15869" width="5.28515625" style="19" customWidth="1"/>
    <col min="15870" max="15870" width="0" style="19" hidden="1" customWidth="1"/>
    <col min="15871" max="15873" width="3.5703125" style="19" customWidth="1"/>
    <col min="15874" max="15874" width="3.140625" style="19" customWidth="1"/>
    <col min="15875" max="15878" width="3.28515625" style="19" customWidth="1"/>
    <col min="15879" max="15879" width="1" style="19" customWidth="1"/>
    <col min="15880" max="15881" width="0" style="19" hidden="1" customWidth="1"/>
    <col min="15882" max="15882" width="7.42578125" style="19" customWidth="1"/>
    <col min="15883" max="15883" width="6.140625" style="19" customWidth="1"/>
    <col min="15884" max="15884" width="0" style="19" hidden="1" customWidth="1"/>
    <col min="15885" max="16114" width="8.85546875" style="19"/>
    <col min="16115" max="16116" width="4.140625" style="19" customWidth="1"/>
    <col min="16117" max="16120" width="6.28515625" style="19" customWidth="1"/>
    <col min="16121" max="16121" width="1" style="19" customWidth="1"/>
    <col min="16122" max="16122" width="0" style="19" hidden="1" customWidth="1"/>
    <col min="16123" max="16124" width="4.140625" style="19" customWidth="1"/>
    <col min="16125" max="16125" width="5.28515625" style="19" customWidth="1"/>
    <col min="16126" max="16126" width="0" style="19" hidden="1" customWidth="1"/>
    <col min="16127" max="16129" width="3.5703125" style="19" customWidth="1"/>
    <col min="16130" max="16130" width="3.140625" style="19" customWidth="1"/>
    <col min="16131" max="16134" width="3.28515625" style="19" customWidth="1"/>
    <col min="16135" max="16135" width="1" style="19" customWidth="1"/>
    <col min="16136" max="16137" width="0" style="19" hidden="1" customWidth="1"/>
    <col min="16138" max="16138" width="7.42578125" style="19" customWidth="1"/>
    <col min="16139" max="16139" width="6.140625" style="19" customWidth="1"/>
    <col min="16140" max="16140" width="0" style="19" hidden="1" customWidth="1"/>
    <col min="16141" max="16384" width="8.85546875" style="19"/>
  </cols>
  <sheetData>
    <row r="1" spans="1:12">
      <c r="A1" s="2" t="s">
        <v>385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  <c r="H1" s="1112"/>
      <c r="I1" s="1112"/>
      <c r="J1" s="1113"/>
    </row>
    <row r="2" spans="1:12" ht="14.25">
      <c r="A2" s="43" t="s">
        <v>133</v>
      </c>
      <c r="B2" s="1102">
        <f>Деклар!D5</f>
        <v>70569305567</v>
      </c>
      <c r="C2" s="1104"/>
      <c r="D2" s="49"/>
      <c r="E2" s="1105"/>
      <c r="F2" s="1105"/>
      <c r="G2" s="44"/>
      <c r="H2" s="37"/>
      <c r="I2" s="37"/>
      <c r="J2" s="37"/>
      <c r="K2" s="37"/>
      <c r="L2" s="37"/>
    </row>
    <row r="3" spans="1:12" ht="14.25">
      <c r="A3" s="43" t="s">
        <v>384</v>
      </c>
      <c r="B3" s="44"/>
      <c r="C3" s="549">
        <f>Деклар!G7</f>
        <v>2023</v>
      </c>
      <c r="D3" s="44"/>
      <c r="E3" s="37"/>
      <c r="F3" s="37"/>
      <c r="G3" s="37"/>
      <c r="H3" s="37"/>
      <c r="I3" s="37"/>
      <c r="J3" s="37"/>
      <c r="K3" s="37"/>
      <c r="L3" s="37"/>
    </row>
    <row r="4" spans="1:12" ht="14.25">
      <c r="A4" s="43"/>
      <c r="B4" s="44"/>
      <c r="C4" s="44"/>
      <c r="D4" s="44"/>
      <c r="E4" s="37"/>
      <c r="F4" s="37"/>
      <c r="G4" s="37"/>
      <c r="H4" s="37"/>
      <c r="I4" s="37"/>
      <c r="J4" s="37"/>
      <c r="K4" s="37"/>
      <c r="L4" s="37"/>
    </row>
    <row r="5" spans="1:12" ht="15.75">
      <c r="A5" s="1125" t="s">
        <v>97</v>
      </c>
      <c r="B5" s="1125"/>
      <c r="C5" s="1125"/>
      <c r="D5" s="1125"/>
      <c r="E5" s="1125"/>
      <c r="F5" s="1125"/>
      <c r="G5" s="1125"/>
      <c r="H5" s="1125"/>
      <c r="I5" s="1125"/>
      <c r="J5" s="1125"/>
      <c r="K5" s="1125"/>
      <c r="L5" s="1125"/>
    </row>
    <row r="6" spans="1:12">
      <c r="A6" s="1126" t="s">
        <v>1086</v>
      </c>
      <c r="B6" s="1126"/>
      <c r="C6" s="1126"/>
      <c r="D6" s="1126"/>
      <c r="E6" s="1126"/>
      <c r="F6" s="1126"/>
      <c r="G6" s="1126"/>
      <c r="H6" s="1126"/>
      <c r="I6" s="1126"/>
      <c r="J6" s="1126"/>
      <c r="K6" s="1126"/>
      <c r="L6" s="1126"/>
    </row>
    <row r="7" spans="1:12" ht="13.5" thickBot="1">
      <c r="A7" s="1160"/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</row>
    <row r="8" spans="1:12" ht="64.5" thickBot="1">
      <c r="A8" s="93" t="s">
        <v>105</v>
      </c>
      <c r="B8" s="1150" t="s">
        <v>594</v>
      </c>
      <c r="C8" s="1150"/>
      <c r="D8" s="1150"/>
      <c r="E8" s="94" t="s">
        <v>804</v>
      </c>
      <c r="F8" s="95" t="s">
        <v>162</v>
      </c>
      <c r="G8" s="95" t="s">
        <v>796</v>
      </c>
      <c r="H8" s="95" t="s">
        <v>794</v>
      </c>
      <c r="I8" s="96" t="s">
        <v>114</v>
      </c>
      <c r="J8" s="95" t="s">
        <v>163</v>
      </c>
      <c r="K8" s="96" t="s">
        <v>795</v>
      </c>
      <c r="L8" s="97" t="s">
        <v>798</v>
      </c>
    </row>
    <row r="9" spans="1:12" ht="13.5" thickBot="1">
      <c r="A9" s="90">
        <v>0</v>
      </c>
      <c r="B9" s="1161">
        <v>1</v>
      </c>
      <c r="C9" s="1162"/>
      <c r="D9" s="1163"/>
      <c r="E9" s="91">
        <v>2</v>
      </c>
      <c r="F9" s="91">
        <v>3</v>
      </c>
      <c r="G9" s="91" t="s">
        <v>797</v>
      </c>
      <c r="H9" s="91">
        <v>4</v>
      </c>
      <c r="I9" s="655">
        <v>5</v>
      </c>
      <c r="J9" s="88">
        <v>6</v>
      </c>
      <c r="K9" s="98">
        <v>7</v>
      </c>
      <c r="L9" s="92">
        <v>8</v>
      </c>
    </row>
    <row r="10" spans="1:12" ht="15.6" customHeight="1">
      <c r="A10" s="53"/>
      <c r="B10" s="1153" t="s">
        <v>793</v>
      </c>
      <c r="C10" s="1153"/>
      <c r="D10" s="1153"/>
      <c r="E10" s="100"/>
      <c r="F10" s="53"/>
      <c r="G10" s="53"/>
      <c r="H10" s="60"/>
      <c r="I10" s="60"/>
      <c r="J10" s="101"/>
      <c r="K10" s="102"/>
      <c r="L10" s="362"/>
    </row>
    <row r="11" spans="1:12" s="20" customFormat="1" ht="15.75">
      <c r="A11" s="67">
        <v>1</v>
      </c>
      <c r="B11" s="1152"/>
      <c r="C11" s="1152"/>
      <c r="D11" s="1152"/>
      <c r="E11" s="66"/>
      <c r="F11" s="67"/>
      <c r="G11" s="69" t="s">
        <v>6</v>
      </c>
      <c r="H11" s="68"/>
      <c r="I11" s="68"/>
      <c r="J11" s="68"/>
      <c r="K11" s="68"/>
      <c r="L11" s="362">
        <f>J11-K11</f>
        <v>0</v>
      </c>
    </row>
    <row r="12" spans="1:12" ht="15.75">
      <c r="A12" s="65">
        <v>2</v>
      </c>
      <c r="B12" s="1153"/>
      <c r="C12" s="1153"/>
      <c r="D12" s="1153"/>
      <c r="E12" s="66"/>
      <c r="F12" s="83"/>
      <c r="G12" s="80" t="s">
        <v>6</v>
      </c>
      <c r="H12" s="83"/>
      <c r="I12" s="83"/>
      <c r="J12" s="83"/>
      <c r="K12" s="83"/>
      <c r="L12" s="753">
        <f>J12-K12</f>
        <v>0</v>
      </c>
    </row>
    <row r="13" spans="1:12" ht="15.75">
      <c r="A13" s="83"/>
      <c r="B13" s="1157" t="s">
        <v>1133</v>
      </c>
      <c r="C13" s="1158"/>
      <c r="D13" s="1158"/>
      <c r="E13" s="1158"/>
      <c r="F13" s="1158"/>
      <c r="G13" s="1158"/>
      <c r="H13" s="1158"/>
      <c r="I13" s="1158"/>
      <c r="J13" s="1158"/>
      <c r="K13" s="1159"/>
      <c r="L13" s="754">
        <f>SUM(L11:L12)</f>
        <v>0</v>
      </c>
    </row>
    <row r="14" spans="1:12" ht="15.75">
      <c r="A14" s="83"/>
      <c r="B14" s="1153" t="s">
        <v>792</v>
      </c>
      <c r="C14" s="1153"/>
      <c r="D14" s="1153"/>
      <c r="E14" s="66"/>
      <c r="F14" s="83"/>
      <c r="G14" s="83"/>
      <c r="H14" s="83"/>
      <c r="I14" s="83"/>
      <c r="J14" s="83"/>
      <c r="K14" s="83"/>
      <c r="L14" s="362"/>
    </row>
    <row r="15" spans="1:12" ht="15.75">
      <c r="A15" s="52">
        <v>1</v>
      </c>
      <c r="B15" s="1157"/>
      <c r="C15" s="1158"/>
      <c r="D15" s="1159"/>
      <c r="E15" s="72"/>
      <c r="F15" s="75" t="s">
        <v>6</v>
      </c>
      <c r="G15" s="52"/>
      <c r="H15" s="52"/>
      <c r="I15" s="52"/>
      <c r="J15" s="52"/>
      <c r="K15" s="52"/>
      <c r="L15" s="362">
        <f>J15-K15</f>
        <v>0</v>
      </c>
    </row>
    <row r="16" spans="1:12" ht="15.75">
      <c r="A16" s="52">
        <v>2</v>
      </c>
      <c r="B16" s="1157"/>
      <c r="C16" s="1158"/>
      <c r="D16" s="1159"/>
      <c r="E16" s="72"/>
      <c r="F16" s="75" t="s">
        <v>6</v>
      </c>
      <c r="G16" s="52"/>
      <c r="H16" s="52"/>
      <c r="I16" s="52"/>
      <c r="J16" s="52"/>
      <c r="K16" s="52"/>
      <c r="L16" s="362">
        <f>J16-K16</f>
        <v>0</v>
      </c>
    </row>
    <row r="17" spans="1:12" ht="16.5" thickBot="1">
      <c r="A17" s="52"/>
      <c r="B17" s="1157" t="s">
        <v>1134</v>
      </c>
      <c r="C17" s="1158"/>
      <c r="D17" s="1158"/>
      <c r="E17" s="1158"/>
      <c r="F17" s="1158"/>
      <c r="G17" s="1158"/>
      <c r="H17" s="1158"/>
      <c r="I17" s="1158"/>
      <c r="J17" s="1158"/>
      <c r="K17" s="1159"/>
      <c r="L17" s="754">
        <f>SUM(L15:L16)</f>
        <v>0</v>
      </c>
    </row>
    <row r="18" spans="1:12" ht="16.5" thickBot="1">
      <c r="A18" s="54"/>
      <c r="B18" s="1164" t="s">
        <v>1085</v>
      </c>
      <c r="C18" s="1165"/>
      <c r="D18" s="1165"/>
      <c r="E18" s="1165"/>
      <c r="F18" s="1165"/>
      <c r="G18" s="1165"/>
      <c r="H18" s="1165"/>
      <c r="I18" s="1165"/>
      <c r="J18" s="1165"/>
      <c r="K18" s="1166"/>
      <c r="L18" s="864">
        <f>L13+L17</f>
        <v>0</v>
      </c>
    </row>
    <row r="19" spans="1:12" ht="66.599999999999994" customHeight="1">
      <c r="L19" s="643" t="s">
        <v>819</v>
      </c>
    </row>
    <row r="20" spans="1:12">
      <c r="E20" s="64" t="s">
        <v>102</v>
      </c>
      <c r="F20" s="25"/>
      <c r="G20" s="25"/>
      <c r="H20" s="25"/>
    </row>
    <row r="21" spans="1:12">
      <c r="F21" s="21" t="s">
        <v>103</v>
      </c>
      <c r="G21" s="21"/>
      <c r="H21" s="21" t="s">
        <v>156</v>
      </c>
    </row>
  </sheetData>
  <mergeCells count="17">
    <mergeCell ref="B14:D14"/>
    <mergeCell ref="B15:D15"/>
    <mergeCell ref="B16:D16"/>
    <mergeCell ref="B17:K17"/>
    <mergeCell ref="B18:K18"/>
    <mergeCell ref="B13:K13"/>
    <mergeCell ref="D1:J1"/>
    <mergeCell ref="B2:C2"/>
    <mergeCell ref="E2:F2"/>
    <mergeCell ref="A5:L5"/>
    <mergeCell ref="A6:L6"/>
    <mergeCell ref="A7:L7"/>
    <mergeCell ref="B8:D8"/>
    <mergeCell ref="B9:D9"/>
    <mergeCell ref="B10:D10"/>
    <mergeCell ref="B11:D11"/>
    <mergeCell ref="B12:D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K8" sqref="K8"/>
    </sheetView>
  </sheetViews>
  <sheetFormatPr defaultRowHeight="12.75"/>
  <cols>
    <col min="1" max="1" width="5.7109375" style="19" customWidth="1"/>
    <col min="2" max="2" width="17.7109375" style="19" customWidth="1"/>
    <col min="3" max="3" width="11.7109375" style="21" customWidth="1"/>
    <col min="4" max="4" width="16" style="21" customWidth="1"/>
    <col min="5" max="5" width="16.42578125" style="21" customWidth="1"/>
    <col min="6" max="6" width="17" style="21" customWidth="1"/>
    <col min="7" max="7" width="15.140625" style="21" customWidth="1"/>
    <col min="8" max="8" width="22.7109375" style="21" customWidth="1"/>
    <col min="9" max="9" width="12.85546875" style="19" customWidth="1"/>
    <col min="10" max="11" width="15.7109375" style="19" customWidth="1"/>
    <col min="12" max="12" width="12.140625" style="19" customWidth="1"/>
    <col min="13" max="13" width="20" style="19" customWidth="1"/>
    <col min="14" max="16" width="15.7109375" style="19" customWidth="1"/>
    <col min="17" max="24" width="5.7109375" style="19" customWidth="1"/>
    <col min="25" max="256" width="8.85546875" style="19"/>
    <col min="257" max="257" width="3.5703125" style="19" customWidth="1"/>
    <col min="258" max="258" width="0" style="19" hidden="1" customWidth="1"/>
    <col min="259" max="260" width="4.140625" style="19" customWidth="1"/>
    <col min="261" max="261" width="2.28515625" style="19" customWidth="1"/>
    <col min="262" max="264" width="0" style="19" hidden="1" customWidth="1"/>
    <col min="265" max="266" width="4.140625" style="19" customWidth="1"/>
    <col min="267" max="267" width="2.85546875" style="19" customWidth="1"/>
    <col min="268" max="268" width="0" style="19" hidden="1" customWidth="1"/>
    <col min="269" max="269" width="4" style="19" customWidth="1"/>
    <col min="270" max="271" width="4.140625" style="19" customWidth="1"/>
    <col min="272" max="272" width="2.28515625" style="19" customWidth="1"/>
    <col min="273" max="273" width="13.85546875" style="19" customWidth="1"/>
    <col min="274" max="274" width="13.28515625" style="19" customWidth="1"/>
    <col min="275" max="275" width="11.85546875" style="19" customWidth="1"/>
    <col min="276" max="276" width="13.140625" style="19" customWidth="1"/>
    <col min="277" max="277" width="0.7109375" style="19" customWidth="1"/>
    <col min="278" max="278" width="0" style="19" hidden="1" customWidth="1"/>
    <col min="279" max="512" width="8.85546875" style="19"/>
    <col min="513" max="513" width="3.5703125" style="19" customWidth="1"/>
    <col min="514" max="514" width="0" style="19" hidden="1" customWidth="1"/>
    <col min="515" max="516" width="4.140625" style="19" customWidth="1"/>
    <col min="517" max="517" width="2.28515625" style="19" customWidth="1"/>
    <col min="518" max="520" width="0" style="19" hidden="1" customWidth="1"/>
    <col min="521" max="522" width="4.140625" style="19" customWidth="1"/>
    <col min="523" max="523" width="2.85546875" style="19" customWidth="1"/>
    <col min="524" max="524" width="0" style="19" hidden="1" customWidth="1"/>
    <col min="525" max="525" width="4" style="19" customWidth="1"/>
    <col min="526" max="527" width="4.140625" style="19" customWidth="1"/>
    <col min="528" max="528" width="2.28515625" style="19" customWidth="1"/>
    <col min="529" max="529" width="13.85546875" style="19" customWidth="1"/>
    <col min="530" max="530" width="13.28515625" style="19" customWidth="1"/>
    <col min="531" max="531" width="11.85546875" style="19" customWidth="1"/>
    <col min="532" max="532" width="13.140625" style="19" customWidth="1"/>
    <col min="533" max="533" width="0.7109375" style="19" customWidth="1"/>
    <col min="534" max="534" width="0" style="19" hidden="1" customWidth="1"/>
    <col min="535" max="768" width="8.85546875" style="19"/>
    <col min="769" max="769" width="3.5703125" style="19" customWidth="1"/>
    <col min="770" max="770" width="0" style="19" hidden="1" customWidth="1"/>
    <col min="771" max="772" width="4.140625" style="19" customWidth="1"/>
    <col min="773" max="773" width="2.28515625" style="19" customWidth="1"/>
    <col min="774" max="776" width="0" style="19" hidden="1" customWidth="1"/>
    <col min="777" max="778" width="4.140625" style="19" customWidth="1"/>
    <col min="779" max="779" width="2.85546875" style="19" customWidth="1"/>
    <col min="780" max="780" width="0" style="19" hidden="1" customWidth="1"/>
    <col min="781" max="781" width="4" style="19" customWidth="1"/>
    <col min="782" max="783" width="4.140625" style="19" customWidth="1"/>
    <col min="784" max="784" width="2.28515625" style="19" customWidth="1"/>
    <col min="785" max="785" width="13.85546875" style="19" customWidth="1"/>
    <col min="786" max="786" width="13.28515625" style="19" customWidth="1"/>
    <col min="787" max="787" width="11.85546875" style="19" customWidth="1"/>
    <col min="788" max="788" width="13.140625" style="19" customWidth="1"/>
    <col min="789" max="789" width="0.7109375" style="19" customWidth="1"/>
    <col min="790" max="790" width="0" style="19" hidden="1" customWidth="1"/>
    <col min="791" max="1024" width="8.85546875" style="19"/>
    <col min="1025" max="1025" width="3.5703125" style="19" customWidth="1"/>
    <col min="1026" max="1026" width="0" style="19" hidden="1" customWidth="1"/>
    <col min="1027" max="1028" width="4.140625" style="19" customWidth="1"/>
    <col min="1029" max="1029" width="2.28515625" style="19" customWidth="1"/>
    <col min="1030" max="1032" width="0" style="19" hidden="1" customWidth="1"/>
    <col min="1033" max="1034" width="4.140625" style="19" customWidth="1"/>
    <col min="1035" max="1035" width="2.85546875" style="19" customWidth="1"/>
    <col min="1036" max="1036" width="0" style="19" hidden="1" customWidth="1"/>
    <col min="1037" max="1037" width="4" style="19" customWidth="1"/>
    <col min="1038" max="1039" width="4.140625" style="19" customWidth="1"/>
    <col min="1040" max="1040" width="2.28515625" style="19" customWidth="1"/>
    <col min="1041" max="1041" width="13.85546875" style="19" customWidth="1"/>
    <col min="1042" max="1042" width="13.28515625" style="19" customWidth="1"/>
    <col min="1043" max="1043" width="11.85546875" style="19" customWidth="1"/>
    <col min="1044" max="1044" width="13.140625" style="19" customWidth="1"/>
    <col min="1045" max="1045" width="0.7109375" style="19" customWidth="1"/>
    <col min="1046" max="1046" width="0" style="19" hidden="1" customWidth="1"/>
    <col min="1047" max="1280" width="8.85546875" style="19"/>
    <col min="1281" max="1281" width="3.5703125" style="19" customWidth="1"/>
    <col min="1282" max="1282" width="0" style="19" hidden="1" customWidth="1"/>
    <col min="1283" max="1284" width="4.140625" style="19" customWidth="1"/>
    <col min="1285" max="1285" width="2.28515625" style="19" customWidth="1"/>
    <col min="1286" max="1288" width="0" style="19" hidden="1" customWidth="1"/>
    <col min="1289" max="1290" width="4.140625" style="19" customWidth="1"/>
    <col min="1291" max="1291" width="2.85546875" style="19" customWidth="1"/>
    <col min="1292" max="1292" width="0" style="19" hidden="1" customWidth="1"/>
    <col min="1293" max="1293" width="4" style="19" customWidth="1"/>
    <col min="1294" max="1295" width="4.140625" style="19" customWidth="1"/>
    <col min="1296" max="1296" width="2.28515625" style="19" customWidth="1"/>
    <col min="1297" max="1297" width="13.85546875" style="19" customWidth="1"/>
    <col min="1298" max="1298" width="13.28515625" style="19" customWidth="1"/>
    <col min="1299" max="1299" width="11.85546875" style="19" customWidth="1"/>
    <col min="1300" max="1300" width="13.140625" style="19" customWidth="1"/>
    <col min="1301" max="1301" width="0.7109375" style="19" customWidth="1"/>
    <col min="1302" max="1302" width="0" style="19" hidden="1" customWidth="1"/>
    <col min="1303" max="1536" width="8.85546875" style="19"/>
    <col min="1537" max="1537" width="3.5703125" style="19" customWidth="1"/>
    <col min="1538" max="1538" width="0" style="19" hidden="1" customWidth="1"/>
    <col min="1539" max="1540" width="4.140625" style="19" customWidth="1"/>
    <col min="1541" max="1541" width="2.28515625" style="19" customWidth="1"/>
    <col min="1542" max="1544" width="0" style="19" hidden="1" customWidth="1"/>
    <col min="1545" max="1546" width="4.140625" style="19" customWidth="1"/>
    <col min="1547" max="1547" width="2.85546875" style="19" customWidth="1"/>
    <col min="1548" max="1548" width="0" style="19" hidden="1" customWidth="1"/>
    <col min="1549" max="1549" width="4" style="19" customWidth="1"/>
    <col min="1550" max="1551" width="4.140625" style="19" customWidth="1"/>
    <col min="1552" max="1552" width="2.28515625" style="19" customWidth="1"/>
    <col min="1553" max="1553" width="13.85546875" style="19" customWidth="1"/>
    <col min="1554" max="1554" width="13.28515625" style="19" customWidth="1"/>
    <col min="1555" max="1555" width="11.85546875" style="19" customWidth="1"/>
    <col min="1556" max="1556" width="13.140625" style="19" customWidth="1"/>
    <col min="1557" max="1557" width="0.7109375" style="19" customWidth="1"/>
    <col min="1558" max="1558" width="0" style="19" hidden="1" customWidth="1"/>
    <col min="1559" max="1792" width="8.85546875" style="19"/>
    <col min="1793" max="1793" width="3.5703125" style="19" customWidth="1"/>
    <col min="1794" max="1794" width="0" style="19" hidden="1" customWidth="1"/>
    <col min="1795" max="1796" width="4.140625" style="19" customWidth="1"/>
    <col min="1797" max="1797" width="2.28515625" style="19" customWidth="1"/>
    <col min="1798" max="1800" width="0" style="19" hidden="1" customWidth="1"/>
    <col min="1801" max="1802" width="4.140625" style="19" customWidth="1"/>
    <col min="1803" max="1803" width="2.85546875" style="19" customWidth="1"/>
    <col min="1804" max="1804" width="0" style="19" hidden="1" customWidth="1"/>
    <col min="1805" max="1805" width="4" style="19" customWidth="1"/>
    <col min="1806" max="1807" width="4.140625" style="19" customWidth="1"/>
    <col min="1808" max="1808" width="2.28515625" style="19" customWidth="1"/>
    <col min="1809" max="1809" width="13.85546875" style="19" customWidth="1"/>
    <col min="1810" max="1810" width="13.28515625" style="19" customWidth="1"/>
    <col min="1811" max="1811" width="11.85546875" style="19" customWidth="1"/>
    <col min="1812" max="1812" width="13.140625" style="19" customWidth="1"/>
    <col min="1813" max="1813" width="0.7109375" style="19" customWidth="1"/>
    <col min="1814" max="1814" width="0" style="19" hidden="1" customWidth="1"/>
    <col min="1815" max="2048" width="8.85546875" style="19"/>
    <col min="2049" max="2049" width="3.5703125" style="19" customWidth="1"/>
    <col min="2050" max="2050" width="0" style="19" hidden="1" customWidth="1"/>
    <col min="2051" max="2052" width="4.140625" style="19" customWidth="1"/>
    <col min="2053" max="2053" width="2.28515625" style="19" customWidth="1"/>
    <col min="2054" max="2056" width="0" style="19" hidden="1" customWidth="1"/>
    <col min="2057" max="2058" width="4.140625" style="19" customWidth="1"/>
    <col min="2059" max="2059" width="2.85546875" style="19" customWidth="1"/>
    <col min="2060" max="2060" width="0" style="19" hidden="1" customWidth="1"/>
    <col min="2061" max="2061" width="4" style="19" customWidth="1"/>
    <col min="2062" max="2063" width="4.140625" style="19" customWidth="1"/>
    <col min="2064" max="2064" width="2.28515625" style="19" customWidth="1"/>
    <col min="2065" max="2065" width="13.85546875" style="19" customWidth="1"/>
    <col min="2066" max="2066" width="13.28515625" style="19" customWidth="1"/>
    <col min="2067" max="2067" width="11.85546875" style="19" customWidth="1"/>
    <col min="2068" max="2068" width="13.140625" style="19" customWidth="1"/>
    <col min="2069" max="2069" width="0.7109375" style="19" customWidth="1"/>
    <col min="2070" max="2070" width="0" style="19" hidden="1" customWidth="1"/>
    <col min="2071" max="2304" width="8.85546875" style="19"/>
    <col min="2305" max="2305" width="3.5703125" style="19" customWidth="1"/>
    <col min="2306" max="2306" width="0" style="19" hidden="1" customWidth="1"/>
    <col min="2307" max="2308" width="4.140625" style="19" customWidth="1"/>
    <col min="2309" max="2309" width="2.28515625" style="19" customWidth="1"/>
    <col min="2310" max="2312" width="0" style="19" hidden="1" customWidth="1"/>
    <col min="2313" max="2314" width="4.140625" style="19" customWidth="1"/>
    <col min="2315" max="2315" width="2.85546875" style="19" customWidth="1"/>
    <col min="2316" max="2316" width="0" style="19" hidden="1" customWidth="1"/>
    <col min="2317" max="2317" width="4" style="19" customWidth="1"/>
    <col min="2318" max="2319" width="4.140625" style="19" customWidth="1"/>
    <col min="2320" max="2320" width="2.28515625" style="19" customWidth="1"/>
    <col min="2321" max="2321" width="13.85546875" style="19" customWidth="1"/>
    <col min="2322" max="2322" width="13.28515625" style="19" customWidth="1"/>
    <col min="2323" max="2323" width="11.85546875" style="19" customWidth="1"/>
    <col min="2324" max="2324" width="13.140625" style="19" customWidth="1"/>
    <col min="2325" max="2325" width="0.7109375" style="19" customWidth="1"/>
    <col min="2326" max="2326" width="0" style="19" hidden="1" customWidth="1"/>
    <col min="2327" max="2560" width="8.85546875" style="19"/>
    <col min="2561" max="2561" width="3.5703125" style="19" customWidth="1"/>
    <col min="2562" max="2562" width="0" style="19" hidden="1" customWidth="1"/>
    <col min="2563" max="2564" width="4.140625" style="19" customWidth="1"/>
    <col min="2565" max="2565" width="2.28515625" style="19" customWidth="1"/>
    <col min="2566" max="2568" width="0" style="19" hidden="1" customWidth="1"/>
    <col min="2569" max="2570" width="4.140625" style="19" customWidth="1"/>
    <col min="2571" max="2571" width="2.85546875" style="19" customWidth="1"/>
    <col min="2572" max="2572" width="0" style="19" hidden="1" customWidth="1"/>
    <col min="2573" max="2573" width="4" style="19" customWidth="1"/>
    <col min="2574" max="2575" width="4.140625" style="19" customWidth="1"/>
    <col min="2576" max="2576" width="2.28515625" style="19" customWidth="1"/>
    <col min="2577" max="2577" width="13.85546875" style="19" customWidth="1"/>
    <col min="2578" max="2578" width="13.28515625" style="19" customWidth="1"/>
    <col min="2579" max="2579" width="11.85546875" style="19" customWidth="1"/>
    <col min="2580" max="2580" width="13.140625" style="19" customWidth="1"/>
    <col min="2581" max="2581" width="0.7109375" style="19" customWidth="1"/>
    <col min="2582" max="2582" width="0" style="19" hidden="1" customWidth="1"/>
    <col min="2583" max="2816" width="8.85546875" style="19"/>
    <col min="2817" max="2817" width="3.5703125" style="19" customWidth="1"/>
    <col min="2818" max="2818" width="0" style="19" hidden="1" customWidth="1"/>
    <col min="2819" max="2820" width="4.140625" style="19" customWidth="1"/>
    <col min="2821" max="2821" width="2.28515625" style="19" customWidth="1"/>
    <col min="2822" max="2824" width="0" style="19" hidden="1" customWidth="1"/>
    <col min="2825" max="2826" width="4.140625" style="19" customWidth="1"/>
    <col min="2827" max="2827" width="2.85546875" style="19" customWidth="1"/>
    <col min="2828" max="2828" width="0" style="19" hidden="1" customWidth="1"/>
    <col min="2829" max="2829" width="4" style="19" customWidth="1"/>
    <col min="2830" max="2831" width="4.140625" style="19" customWidth="1"/>
    <col min="2832" max="2832" width="2.28515625" style="19" customWidth="1"/>
    <col min="2833" max="2833" width="13.85546875" style="19" customWidth="1"/>
    <col min="2834" max="2834" width="13.28515625" style="19" customWidth="1"/>
    <col min="2835" max="2835" width="11.85546875" style="19" customWidth="1"/>
    <col min="2836" max="2836" width="13.140625" style="19" customWidth="1"/>
    <col min="2837" max="2837" width="0.7109375" style="19" customWidth="1"/>
    <col min="2838" max="2838" width="0" style="19" hidden="1" customWidth="1"/>
    <col min="2839" max="3072" width="8.85546875" style="19"/>
    <col min="3073" max="3073" width="3.5703125" style="19" customWidth="1"/>
    <col min="3074" max="3074" width="0" style="19" hidden="1" customWidth="1"/>
    <col min="3075" max="3076" width="4.140625" style="19" customWidth="1"/>
    <col min="3077" max="3077" width="2.28515625" style="19" customWidth="1"/>
    <col min="3078" max="3080" width="0" style="19" hidden="1" customWidth="1"/>
    <col min="3081" max="3082" width="4.140625" style="19" customWidth="1"/>
    <col min="3083" max="3083" width="2.85546875" style="19" customWidth="1"/>
    <col min="3084" max="3084" width="0" style="19" hidden="1" customWidth="1"/>
    <col min="3085" max="3085" width="4" style="19" customWidth="1"/>
    <col min="3086" max="3087" width="4.140625" style="19" customWidth="1"/>
    <col min="3088" max="3088" width="2.28515625" style="19" customWidth="1"/>
    <col min="3089" max="3089" width="13.85546875" style="19" customWidth="1"/>
    <col min="3090" max="3090" width="13.28515625" style="19" customWidth="1"/>
    <col min="3091" max="3091" width="11.85546875" style="19" customWidth="1"/>
    <col min="3092" max="3092" width="13.140625" style="19" customWidth="1"/>
    <col min="3093" max="3093" width="0.7109375" style="19" customWidth="1"/>
    <col min="3094" max="3094" width="0" style="19" hidden="1" customWidth="1"/>
    <col min="3095" max="3328" width="8.85546875" style="19"/>
    <col min="3329" max="3329" width="3.5703125" style="19" customWidth="1"/>
    <col min="3330" max="3330" width="0" style="19" hidden="1" customWidth="1"/>
    <col min="3331" max="3332" width="4.140625" style="19" customWidth="1"/>
    <col min="3333" max="3333" width="2.28515625" style="19" customWidth="1"/>
    <col min="3334" max="3336" width="0" style="19" hidden="1" customWidth="1"/>
    <col min="3337" max="3338" width="4.140625" style="19" customWidth="1"/>
    <col min="3339" max="3339" width="2.85546875" style="19" customWidth="1"/>
    <col min="3340" max="3340" width="0" style="19" hidden="1" customWidth="1"/>
    <col min="3341" max="3341" width="4" style="19" customWidth="1"/>
    <col min="3342" max="3343" width="4.140625" style="19" customWidth="1"/>
    <col min="3344" max="3344" width="2.28515625" style="19" customWidth="1"/>
    <col min="3345" max="3345" width="13.85546875" style="19" customWidth="1"/>
    <col min="3346" max="3346" width="13.28515625" style="19" customWidth="1"/>
    <col min="3347" max="3347" width="11.85546875" style="19" customWidth="1"/>
    <col min="3348" max="3348" width="13.140625" style="19" customWidth="1"/>
    <col min="3349" max="3349" width="0.7109375" style="19" customWidth="1"/>
    <col min="3350" max="3350" width="0" style="19" hidden="1" customWidth="1"/>
    <col min="3351" max="3584" width="8.85546875" style="19"/>
    <col min="3585" max="3585" width="3.5703125" style="19" customWidth="1"/>
    <col min="3586" max="3586" width="0" style="19" hidden="1" customWidth="1"/>
    <col min="3587" max="3588" width="4.140625" style="19" customWidth="1"/>
    <col min="3589" max="3589" width="2.28515625" style="19" customWidth="1"/>
    <col min="3590" max="3592" width="0" style="19" hidden="1" customWidth="1"/>
    <col min="3593" max="3594" width="4.140625" style="19" customWidth="1"/>
    <col min="3595" max="3595" width="2.85546875" style="19" customWidth="1"/>
    <col min="3596" max="3596" width="0" style="19" hidden="1" customWidth="1"/>
    <col min="3597" max="3597" width="4" style="19" customWidth="1"/>
    <col min="3598" max="3599" width="4.140625" style="19" customWidth="1"/>
    <col min="3600" max="3600" width="2.28515625" style="19" customWidth="1"/>
    <col min="3601" max="3601" width="13.85546875" style="19" customWidth="1"/>
    <col min="3602" max="3602" width="13.28515625" style="19" customWidth="1"/>
    <col min="3603" max="3603" width="11.85546875" style="19" customWidth="1"/>
    <col min="3604" max="3604" width="13.140625" style="19" customWidth="1"/>
    <col min="3605" max="3605" width="0.7109375" style="19" customWidth="1"/>
    <col min="3606" max="3606" width="0" style="19" hidden="1" customWidth="1"/>
    <col min="3607" max="3840" width="8.85546875" style="19"/>
    <col min="3841" max="3841" width="3.5703125" style="19" customWidth="1"/>
    <col min="3842" max="3842" width="0" style="19" hidden="1" customWidth="1"/>
    <col min="3843" max="3844" width="4.140625" style="19" customWidth="1"/>
    <col min="3845" max="3845" width="2.28515625" style="19" customWidth="1"/>
    <col min="3846" max="3848" width="0" style="19" hidden="1" customWidth="1"/>
    <col min="3849" max="3850" width="4.140625" style="19" customWidth="1"/>
    <col min="3851" max="3851" width="2.85546875" style="19" customWidth="1"/>
    <col min="3852" max="3852" width="0" style="19" hidden="1" customWidth="1"/>
    <col min="3853" max="3853" width="4" style="19" customWidth="1"/>
    <col min="3854" max="3855" width="4.140625" style="19" customWidth="1"/>
    <col min="3856" max="3856" width="2.28515625" style="19" customWidth="1"/>
    <col min="3857" max="3857" width="13.85546875" style="19" customWidth="1"/>
    <col min="3858" max="3858" width="13.28515625" style="19" customWidth="1"/>
    <col min="3859" max="3859" width="11.85546875" style="19" customWidth="1"/>
    <col min="3860" max="3860" width="13.140625" style="19" customWidth="1"/>
    <col min="3861" max="3861" width="0.7109375" style="19" customWidth="1"/>
    <col min="3862" max="3862" width="0" style="19" hidden="1" customWidth="1"/>
    <col min="3863" max="4096" width="8.85546875" style="19"/>
    <col min="4097" max="4097" width="3.5703125" style="19" customWidth="1"/>
    <col min="4098" max="4098" width="0" style="19" hidden="1" customWidth="1"/>
    <col min="4099" max="4100" width="4.140625" style="19" customWidth="1"/>
    <col min="4101" max="4101" width="2.28515625" style="19" customWidth="1"/>
    <col min="4102" max="4104" width="0" style="19" hidden="1" customWidth="1"/>
    <col min="4105" max="4106" width="4.140625" style="19" customWidth="1"/>
    <col min="4107" max="4107" width="2.85546875" style="19" customWidth="1"/>
    <col min="4108" max="4108" width="0" style="19" hidden="1" customWidth="1"/>
    <col min="4109" max="4109" width="4" style="19" customWidth="1"/>
    <col min="4110" max="4111" width="4.140625" style="19" customWidth="1"/>
    <col min="4112" max="4112" width="2.28515625" style="19" customWidth="1"/>
    <col min="4113" max="4113" width="13.85546875" style="19" customWidth="1"/>
    <col min="4114" max="4114" width="13.28515625" style="19" customWidth="1"/>
    <col min="4115" max="4115" width="11.85546875" style="19" customWidth="1"/>
    <col min="4116" max="4116" width="13.140625" style="19" customWidth="1"/>
    <col min="4117" max="4117" width="0.7109375" style="19" customWidth="1"/>
    <col min="4118" max="4118" width="0" style="19" hidden="1" customWidth="1"/>
    <col min="4119" max="4352" width="8.85546875" style="19"/>
    <col min="4353" max="4353" width="3.5703125" style="19" customWidth="1"/>
    <col min="4354" max="4354" width="0" style="19" hidden="1" customWidth="1"/>
    <col min="4355" max="4356" width="4.140625" style="19" customWidth="1"/>
    <col min="4357" max="4357" width="2.28515625" style="19" customWidth="1"/>
    <col min="4358" max="4360" width="0" style="19" hidden="1" customWidth="1"/>
    <col min="4361" max="4362" width="4.140625" style="19" customWidth="1"/>
    <col min="4363" max="4363" width="2.85546875" style="19" customWidth="1"/>
    <col min="4364" max="4364" width="0" style="19" hidden="1" customWidth="1"/>
    <col min="4365" max="4365" width="4" style="19" customWidth="1"/>
    <col min="4366" max="4367" width="4.140625" style="19" customWidth="1"/>
    <col min="4368" max="4368" width="2.28515625" style="19" customWidth="1"/>
    <col min="4369" max="4369" width="13.85546875" style="19" customWidth="1"/>
    <col min="4370" max="4370" width="13.28515625" style="19" customWidth="1"/>
    <col min="4371" max="4371" width="11.85546875" style="19" customWidth="1"/>
    <col min="4372" max="4372" width="13.140625" style="19" customWidth="1"/>
    <col min="4373" max="4373" width="0.7109375" style="19" customWidth="1"/>
    <col min="4374" max="4374" width="0" style="19" hidden="1" customWidth="1"/>
    <col min="4375" max="4608" width="8.85546875" style="19"/>
    <col min="4609" max="4609" width="3.5703125" style="19" customWidth="1"/>
    <col min="4610" max="4610" width="0" style="19" hidden="1" customWidth="1"/>
    <col min="4611" max="4612" width="4.140625" style="19" customWidth="1"/>
    <col min="4613" max="4613" width="2.28515625" style="19" customWidth="1"/>
    <col min="4614" max="4616" width="0" style="19" hidden="1" customWidth="1"/>
    <col min="4617" max="4618" width="4.140625" style="19" customWidth="1"/>
    <col min="4619" max="4619" width="2.85546875" style="19" customWidth="1"/>
    <col min="4620" max="4620" width="0" style="19" hidden="1" customWidth="1"/>
    <col min="4621" max="4621" width="4" style="19" customWidth="1"/>
    <col min="4622" max="4623" width="4.140625" style="19" customWidth="1"/>
    <col min="4624" max="4624" width="2.28515625" style="19" customWidth="1"/>
    <col min="4625" max="4625" width="13.85546875" style="19" customWidth="1"/>
    <col min="4626" max="4626" width="13.28515625" style="19" customWidth="1"/>
    <col min="4627" max="4627" width="11.85546875" style="19" customWidth="1"/>
    <col min="4628" max="4628" width="13.140625" style="19" customWidth="1"/>
    <col min="4629" max="4629" width="0.7109375" style="19" customWidth="1"/>
    <col min="4630" max="4630" width="0" style="19" hidden="1" customWidth="1"/>
    <col min="4631" max="4864" width="8.85546875" style="19"/>
    <col min="4865" max="4865" width="3.5703125" style="19" customWidth="1"/>
    <col min="4866" max="4866" width="0" style="19" hidden="1" customWidth="1"/>
    <col min="4867" max="4868" width="4.140625" style="19" customWidth="1"/>
    <col min="4869" max="4869" width="2.28515625" style="19" customWidth="1"/>
    <col min="4870" max="4872" width="0" style="19" hidden="1" customWidth="1"/>
    <col min="4873" max="4874" width="4.140625" style="19" customWidth="1"/>
    <col min="4875" max="4875" width="2.85546875" style="19" customWidth="1"/>
    <col min="4876" max="4876" width="0" style="19" hidden="1" customWidth="1"/>
    <col min="4877" max="4877" width="4" style="19" customWidth="1"/>
    <col min="4878" max="4879" width="4.140625" style="19" customWidth="1"/>
    <col min="4880" max="4880" width="2.28515625" style="19" customWidth="1"/>
    <col min="4881" max="4881" width="13.85546875" style="19" customWidth="1"/>
    <col min="4882" max="4882" width="13.28515625" style="19" customWidth="1"/>
    <col min="4883" max="4883" width="11.85546875" style="19" customWidth="1"/>
    <col min="4884" max="4884" width="13.140625" style="19" customWidth="1"/>
    <col min="4885" max="4885" width="0.7109375" style="19" customWidth="1"/>
    <col min="4886" max="4886" width="0" style="19" hidden="1" customWidth="1"/>
    <col min="4887" max="5120" width="8.85546875" style="19"/>
    <col min="5121" max="5121" width="3.5703125" style="19" customWidth="1"/>
    <col min="5122" max="5122" width="0" style="19" hidden="1" customWidth="1"/>
    <col min="5123" max="5124" width="4.140625" style="19" customWidth="1"/>
    <col min="5125" max="5125" width="2.28515625" style="19" customWidth="1"/>
    <col min="5126" max="5128" width="0" style="19" hidden="1" customWidth="1"/>
    <col min="5129" max="5130" width="4.140625" style="19" customWidth="1"/>
    <col min="5131" max="5131" width="2.85546875" style="19" customWidth="1"/>
    <col min="5132" max="5132" width="0" style="19" hidden="1" customWidth="1"/>
    <col min="5133" max="5133" width="4" style="19" customWidth="1"/>
    <col min="5134" max="5135" width="4.140625" style="19" customWidth="1"/>
    <col min="5136" max="5136" width="2.28515625" style="19" customWidth="1"/>
    <col min="5137" max="5137" width="13.85546875" style="19" customWidth="1"/>
    <col min="5138" max="5138" width="13.28515625" style="19" customWidth="1"/>
    <col min="5139" max="5139" width="11.85546875" style="19" customWidth="1"/>
    <col min="5140" max="5140" width="13.140625" style="19" customWidth="1"/>
    <col min="5141" max="5141" width="0.7109375" style="19" customWidth="1"/>
    <col min="5142" max="5142" width="0" style="19" hidden="1" customWidth="1"/>
    <col min="5143" max="5376" width="8.85546875" style="19"/>
    <col min="5377" max="5377" width="3.5703125" style="19" customWidth="1"/>
    <col min="5378" max="5378" width="0" style="19" hidden="1" customWidth="1"/>
    <col min="5379" max="5380" width="4.140625" style="19" customWidth="1"/>
    <col min="5381" max="5381" width="2.28515625" style="19" customWidth="1"/>
    <col min="5382" max="5384" width="0" style="19" hidden="1" customWidth="1"/>
    <col min="5385" max="5386" width="4.140625" style="19" customWidth="1"/>
    <col min="5387" max="5387" width="2.85546875" style="19" customWidth="1"/>
    <col min="5388" max="5388" width="0" style="19" hidden="1" customWidth="1"/>
    <col min="5389" max="5389" width="4" style="19" customWidth="1"/>
    <col min="5390" max="5391" width="4.140625" style="19" customWidth="1"/>
    <col min="5392" max="5392" width="2.28515625" style="19" customWidth="1"/>
    <col min="5393" max="5393" width="13.85546875" style="19" customWidth="1"/>
    <col min="5394" max="5394" width="13.28515625" style="19" customWidth="1"/>
    <col min="5395" max="5395" width="11.85546875" style="19" customWidth="1"/>
    <col min="5396" max="5396" width="13.140625" style="19" customWidth="1"/>
    <col min="5397" max="5397" width="0.7109375" style="19" customWidth="1"/>
    <col min="5398" max="5398" width="0" style="19" hidden="1" customWidth="1"/>
    <col min="5399" max="5632" width="8.85546875" style="19"/>
    <col min="5633" max="5633" width="3.5703125" style="19" customWidth="1"/>
    <col min="5634" max="5634" width="0" style="19" hidden="1" customWidth="1"/>
    <col min="5635" max="5636" width="4.140625" style="19" customWidth="1"/>
    <col min="5637" max="5637" width="2.28515625" style="19" customWidth="1"/>
    <col min="5638" max="5640" width="0" style="19" hidden="1" customWidth="1"/>
    <col min="5641" max="5642" width="4.140625" style="19" customWidth="1"/>
    <col min="5643" max="5643" width="2.85546875" style="19" customWidth="1"/>
    <col min="5644" max="5644" width="0" style="19" hidden="1" customWidth="1"/>
    <col min="5645" max="5645" width="4" style="19" customWidth="1"/>
    <col min="5646" max="5647" width="4.140625" style="19" customWidth="1"/>
    <col min="5648" max="5648" width="2.28515625" style="19" customWidth="1"/>
    <col min="5649" max="5649" width="13.85546875" style="19" customWidth="1"/>
    <col min="5650" max="5650" width="13.28515625" style="19" customWidth="1"/>
    <col min="5651" max="5651" width="11.85546875" style="19" customWidth="1"/>
    <col min="5652" max="5652" width="13.140625" style="19" customWidth="1"/>
    <col min="5653" max="5653" width="0.7109375" style="19" customWidth="1"/>
    <col min="5654" max="5654" width="0" style="19" hidden="1" customWidth="1"/>
    <col min="5655" max="5888" width="8.85546875" style="19"/>
    <col min="5889" max="5889" width="3.5703125" style="19" customWidth="1"/>
    <col min="5890" max="5890" width="0" style="19" hidden="1" customWidth="1"/>
    <col min="5891" max="5892" width="4.140625" style="19" customWidth="1"/>
    <col min="5893" max="5893" width="2.28515625" style="19" customWidth="1"/>
    <col min="5894" max="5896" width="0" style="19" hidden="1" customWidth="1"/>
    <col min="5897" max="5898" width="4.140625" style="19" customWidth="1"/>
    <col min="5899" max="5899" width="2.85546875" style="19" customWidth="1"/>
    <col min="5900" max="5900" width="0" style="19" hidden="1" customWidth="1"/>
    <col min="5901" max="5901" width="4" style="19" customWidth="1"/>
    <col min="5902" max="5903" width="4.140625" style="19" customWidth="1"/>
    <col min="5904" max="5904" width="2.28515625" style="19" customWidth="1"/>
    <col min="5905" max="5905" width="13.85546875" style="19" customWidth="1"/>
    <col min="5906" max="5906" width="13.28515625" style="19" customWidth="1"/>
    <col min="5907" max="5907" width="11.85546875" style="19" customWidth="1"/>
    <col min="5908" max="5908" width="13.140625" style="19" customWidth="1"/>
    <col min="5909" max="5909" width="0.7109375" style="19" customWidth="1"/>
    <col min="5910" max="5910" width="0" style="19" hidden="1" customWidth="1"/>
    <col min="5911" max="6144" width="8.85546875" style="19"/>
    <col min="6145" max="6145" width="3.5703125" style="19" customWidth="1"/>
    <col min="6146" max="6146" width="0" style="19" hidden="1" customWidth="1"/>
    <col min="6147" max="6148" width="4.140625" style="19" customWidth="1"/>
    <col min="6149" max="6149" width="2.28515625" style="19" customWidth="1"/>
    <col min="6150" max="6152" width="0" style="19" hidden="1" customWidth="1"/>
    <col min="6153" max="6154" width="4.140625" style="19" customWidth="1"/>
    <col min="6155" max="6155" width="2.85546875" style="19" customWidth="1"/>
    <col min="6156" max="6156" width="0" style="19" hidden="1" customWidth="1"/>
    <col min="6157" max="6157" width="4" style="19" customWidth="1"/>
    <col min="6158" max="6159" width="4.140625" style="19" customWidth="1"/>
    <col min="6160" max="6160" width="2.28515625" style="19" customWidth="1"/>
    <col min="6161" max="6161" width="13.85546875" style="19" customWidth="1"/>
    <col min="6162" max="6162" width="13.28515625" style="19" customWidth="1"/>
    <col min="6163" max="6163" width="11.85546875" style="19" customWidth="1"/>
    <col min="6164" max="6164" width="13.140625" style="19" customWidth="1"/>
    <col min="6165" max="6165" width="0.7109375" style="19" customWidth="1"/>
    <col min="6166" max="6166" width="0" style="19" hidden="1" customWidth="1"/>
    <col min="6167" max="6400" width="8.85546875" style="19"/>
    <col min="6401" max="6401" width="3.5703125" style="19" customWidth="1"/>
    <col min="6402" max="6402" width="0" style="19" hidden="1" customWidth="1"/>
    <col min="6403" max="6404" width="4.140625" style="19" customWidth="1"/>
    <col min="6405" max="6405" width="2.28515625" style="19" customWidth="1"/>
    <col min="6406" max="6408" width="0" style="19" hidden="1" customWidth="1"/>
    <col min="6409" max="6410" width="4.140625" style="19" customWidth="1"/>
    <col min="6411" max="6411" width="2.85546875" style="19" customWidth="1"/>
    <col min="6412" max="6412" width="0" style="19" hidden="1" customWidth="1"/>
    <col min="6413" max="6413" width="4" style="19" customWidth="1"/>
    <col min="6414" max="6415" width="4.140625" style="19" customWidth="1"/>
    <col min="6416" max="6416" width="2.28515625" style="19" customWidth="1"/>
    <col min="6417" max="6417" width="13.85546875" style="19" customWidth="1"/>
    <col min="6418" max="6418" width="13.28515625" style="19" customWidth="1"/>
    <col min="6419" max="6419" width="11.85546875" style="19" customWidth="1"/>
    <col min="6420" max="6420" width="13.140625" style="19" customWidth="1"/>
    <col min="6421" max="6421" width="0.7109375" style="19" customWidth="1"/>
    <col min="6422" max="6422" width="0" style="19" hidden="1" customWidth="1"/>
    <col min="6423" max="6656" width="8.85546875" style="19"/>
    <col min="6657" max="6657" width="3.5703125" style="19" customWidth="1"/>
    <col min="6658" max="6658" width="0" style="19" hidden="1" customWidth="1"/>
    <col min="6659" max="6660" width="4.140625" style="19" customWidth="1"/>
    <col min="6661" max="6661" width="2.28515625" style="19" customWidth="1"/>
    <col min="6662" max="6664" width="0" style="19" hidden="1" customWidth="1"/>
    <col min="6665" max="6666" width="4.140625" style="19" customWidth="1"/>
    <col min="6667" max="6667" width="2.85546875" style="19" customWidth="1"/>
    <col min="6668" max="6668" width="0" style="19" hidden="1" customWidth="1"/>
    <col min="6669" max="6669" width="4" style="19" customWidth="1"/>
    <col min="6670" max="6671" width="4.140625" style="19" customWidth="1"/>
    <col min="6672" max="6672" width="2.28515625" style="19" customWidth="1"/>
    <col min="6673" max="6673" width="13.85546875" style="19" customWidth="1"/>
    <col min="6674" max="6674" width="13.28515625" style="19" customWidth="1"/>
    <col min="6675" max="6675" width="11.85546875" style="19" customWidth="1"/>
    <col min="6676" max="6676" width="13.140625" style="19" customWidth="1"/>
    <col min="6677" max="6677" width="0.7109375" style="19" customWidth="1"/>
    <col min="6678" max="6678" width="0" style="19" hidden="1" customWidth="1"/>
    <col min="6679" max="6912" width="8.85546875" style="19"/>
    <col min="6913" max="6913" width="3.5703125" style="19" customWidth="1"/>
    <col min="6914" max="6914" width="0" style="19" hidden="1" customWidth="1"/>
    <col min="6915" max="6916" width="4.140625" style="19" customWidth="1"/>
    <col min="6917" max="6917" width="2.28515625" style="19" customWidth="1"/>
    <col min="6918" max="6920" width="0" style="19" hidden="1" customWidth="1"/>
    <col min="6921" max="6922" width="4.140625" style="19" customWidth="1"/>
    <col min="6923" max="6923" width="2.85546875" style="19" customWidth="1"/>
    <col min="6924" max="6924" width="0" style="19" hidden="1" customWidth="1"/>
    <col min="6925" max="6925" width="4" style="19" customWidth="1"/>
    <col min="6926" max="6927" width="4.140625" style="19" customWidth="1"/>
    <col min="6928" max="6928" width="2.28515625" style="19" customWidth="1"/>
    <col min="6929" max="6929" width="13.85546875" style="19" customWidth="1"/>
    <col min="6930" max="6930" width="13.28515625" style="19" customWidth="1"/>
    <col min="6931" max="6931" width="11.85546875" style="19" customWidth="1"/>
    <col min="6932" max="6932" width="13.140625" style="19" customWidth="1"/>
    <col min="6933" max="6933" width="0.7109375" style="19" customWidth="1"/>
    <col min="6934" max="6934" width="0" style="19" hidden="1" customWidth="1"/>
    <col min="6935" max="7168" width="8.85546875" style="19"/>
    <col min="7169" max="7169" width="3.5703125" style="19" customWidth="1"/>
    <col min="7170" max="7170" width="0" style="19" hidden="1" customWidth="1"/>
    <col min="7171" max="7172" width="4.140625" style="19" customWidth="1"/>
    <col min="7173" max="7173" width="2.28515625" style="19" customWidth="1"/>
    <col min="7174" max="7176" width="0" style="19" hidden="1" customWidth="1"/>
    <col min="7177" max="7178" width="4.140625" style="19" customWidth="1"/>
    <col min="7179" max="7179" width="2.85546875" style="19" customWidth="1"/>
    <col min="7180" max="7180" width="0" style="19" hidden="1" customWidth="1"/>
    <col min="7181" max="7181" width="4" style="19" customWidth="1"/>
    <col min="7182" max="7183" width="4.140625" style="19" customWidth="1"/>
    <col min="7184" max="7184" width="2.28515625" style="19" customWidth="1"/>
    <col min="7185" max="7185" width="13.85546875" style="19" customWidth="1"/>
    <col min="7186" max="7186" width="13.28515625" style="19" customWidth="1"/>
    <col min="7187" max="7187" width="11.85546875" style="19" customWidth="1"/>
    <col min="7188" max="7188" width="13.140625" style="19" customWidth="1"/>
    <col min="7189" max="7189" width="0.7109375" style="19" customWidth="1"/>
    <col min="7190" max="7190" width="0" style="19" hidden="1" customWidth="1"/>
    <col min="7191" max="7424" width="8.85546875" style="19"/>
    <col min="7425" max="7425" width="3.5703125" style="19" customWidth="1"/>
    <col min="7426" max="7426" width="0" style="19" hidden="1" customWidth="1"/>
    <col min="7427" max="7428" width="4.140625" style="19" customWidth="1"/>
    <col min="7429" max="7429" width="2.28515625" style="19" customWidth="1"/>
    <col min="7430" max="7432" width="0" style="19" hidden="1" customWidth="1"/>
    <col min="7433" max="7434" width="4.140625" style="19" customWidth="1"/>
    <col min="7435" max="7435" width="2.85546875" style="19" customWidth="1"/>
    <col min="7436" max="7436" width="0" style="19" hidden="1" customWidth="1"/>
    <col min="7437" max="7437" width="4" style="19" customWidth="1"/>
    <col min="7438" max="7439" width="4.140625" style="19" customWidth="1"/>
    <col min="7440" max="7440" width="2.28515625" style="19" customWidth="1"/>
    <col min="7441" max="7441" width="13.85546875" style="19" customWidth="1"/>
    <col min="7442" max="7442" width="13.28515625" style="19" customWidth="1"/>
    <col min="7443" max="7443" width="11.85546875" style="19" customWidth="1"/>
    <col min="7444" max="7444" width="13.140625" style="19" customWidth="1"/>
    <col min="7445" max="7445" width="0.7109375" style="19" customWidth="1"/>
    <col min="7446" max="7446" width="0" style="19" hidden="1" customWidth="1"/>
    <col min="7447" max="7680" width="8.85546875" style="19"/>
    <col min="7681" max="7681" width="3.5703125" style="19" customWidth="1"/>
    <col min="7682" max="7682" width="0" style="19" hidden="1" customWidth="1"/>
    <col min="7683" max="7684" width="4.140625" style="19" customWidth="1"/>
    <col min="7685" max="7685" width="2.28515625" style="19" customWidth="1"/>
    <col min="7686" max="7688" width="0" style="19" hidden="1" customWidth="1"/>
    <col min="7689" max="7690" width="4.140625" style="19" customWidth="1"/>
    <col min="7691" max="7691" width="2.85546875" style="19" customWidth="1"/>
    <col min="7692" max="7692" width="0" style="19" hidden="1" customWidth="1"/>
    <col min="7693" max="7693" width="4" style="19" customWidth="1"/>
    <col min="7694" max="7695" width="4.140625" style="19" customWidth="1"/>
    <col min="7696" max="7696" width="2.28515625" style="19" customWidth="1"/>
    <col min="7697" max="7697" width="13.85546875" style="19" customWidth="1"/>
    <col min="7698" max="7698" width="13.28515625" style="19" customWidth="1"/>
    <col min="7699" max="7699" width="11.85546875" style="19" customWidth="1"/>
    <col min="7700" max="7700" width="13.140625" style="19" customWidth="1"/>
    <col min="7701" max="7701" width="0.7109375" style="19" customWidth="1"/>
    <col min="7702" max="7702" width="0" style="19" hidden="1" customWidth="1"/>
    <col min="7703" max="7936" width="8.85546875" style="19"/>
    <col min="7937" max="7937" width="3.5703125" style="19" customWidth="1"/>
    <col min="7938" max="7938" width="0" style="19" hidden="1" customWidth="1"/>
    <col min="7939" max="7940" width="4.140625" style="19" customWidth="1"/>
    <col min="7941" max="7941" width="2.28515625" style="19" customWidth="1"/>
    <col min="7942" max="7944" width="0" style="19" hidden="1" customWidth="1"/>
    <col min="7945" max="7946" width="4.140625" style="19" customWidth="1"/>
    <col min="7947" max="7947" width="2.85546875" style="19" customWidth="1"/>
    <col min="7948" max="7948" width="0" style="19" hidden="1" customWidth="1"/>
    <col min="7949" max="7949" width="4" style="19" customWidth="1"/>
    <col min="7950" max="7951" width="4.140625" style="19" customWidth="1"/>
    <col min="7952" max="7952" width="2.28515625" style="19" customWidth="1"/>
    <col min="7953" max="7953" width="13.85546875" style="19" customWidth="1"/>
    <col min="7954" max="7954" width="13.28515625" style="19" customWidth="1"/>
    <col min="7955" max="7955" width="11.85546875" style="19" customWidth="1"/>
    <col min="7956" max="7956" width="13.140625" style="19" customWidth="1"/>
    <col min="7957" max="7957" width="0.7109375" style="19" customWidth="1"/>
    <col min="7958" max="7958" width="0" style="19" hidden="1" customWidth="1"/>
    <col min="7959" max="8192" width="8.85546875" style="19"/>
    <col min="8193" max="8193" width="3.5703125" style="19" customWidth="1"/>
    <col min="8194" max="8194" width="0" style="19" hidden="1" customWidth="1"/>
    <col min="8195" max="8196" width="4.140625" style="19" customWidth="1"/>
    <col min="8197" max="8197" width="2.28515625" style="19" customWidth="1"/>
    <col min="8198" max="8200" width="0" style="19" hidden="1" customWidth="1"/>
    <col min="8201" max="8202" width="4.140625" style="19" customWidth="1"/>
    <col min="8203" max="8203" width="2.85546875" style="19" customWidth="1"/>
    <col min="8204" max="8204" width="0" style="19" hidden="1" customWidth="1"/>
    <col min="8205" max="8205" width="4" style="19" customWidth="1"/>
    <col min="8206" max="8207" width="4.140625" style="19" customWidth="1"/>
    <col min="8208" max="8208" width="2.28515625" style="19" customWidth="1"/>
    <col min="8209" max="8209" width="13.85546875" style="19" customWidth="1"/>
    <col min="8210" max="8210" width="13.28515625" style="19" customWidth="1"/>
    <col min="8211" max="8211" width="11.85546875" style="19" customWidth="1"/>
    <col min="8212" max="8212" width="13.140625" style="19" customWidth="1"/>
    <col min="8213" max="8213" width="0.7109375" style="19" customWidth="1"/>
    <col min="8214" max="8214" width="0" style="19" hidden="1" customWidth="1"/>
    <col min="8215" max="8448" width="8.85546875" style="19"/>
    <col min="8449" max="8449" width="3.5703125" style="19" customWidth="1"/>
    <col min="8450" max="8450" width="0" style="19" hidden="1" customWidth="1"/>
    <col min="8451" max="8452" width="4.140625" style="19" customWidth="1"/>
    <col min="8453" max="8453" width="2.28515625" style="19" customWidth="1"/>
    <col min="8454" max="8456" width="0" style="19" hidden="1" customWidth="1"/>
    <col min="8457" max="8458" width="4.140625" style="19" customWidth="1"/>
    <col min="8459" max="8459" width="2.85546875" style="19" customWidth="1"/>
    <col min="8460" max="8460" width="0" style="19" hidden="1" customWidth="1"/>
    <col min="8461" max="8461" width="4" style="19" customWidth="1"/>
    <col min="8462" max="8463" width="4.140625" style="19" customWidth="1"/>
    <col min="8464" max="8464" width="2.28515625" style="19" customWidth="1"/>
    <col min="8465" max="8465" width="13.85546875" style="19" customWidth="1"/>
    <col min="8466" max="8466" width="13.28515625" style="19" customWidth="1"/>
    <col min="8467" max="8467" width="11.85546875" style="19" customWidth="1"/>
    <col min="8468" max="8468" width="13.140625" style="19" customWidth="1"/>
    <col min="8469" max="8469" width="0.7109375" style="19" customWidth="1"/>
    <col min="8470" max="8470" width="0" style="19" hidden="1" customWidth="1"/>
    <col min="8471" max="8704" width="8.85546875" style="19"/>
    <col min="8705" max="8705" width="3.5703125" style="19" customWidth="1"/>
    <col min="8706" max="8706" width="0" style="19" hidden="1" customWidth="1"/>
    <col min="8707" max="8708" width="4.140625" style="19" customWidth="1"/>
    <col min="8709" max="8709" width="2.28515625" style="19" customWidth="1"/>
    <col min="8710" max="8712" width="0" style="19" hidden="1" customWidth="1"/>
    <col min="8713" max="8714" width="4.140625" style="19" customWidth="1"/>
    <col min="8715" max="8715" width="2.85546875" style="19" customWidth="1"/>
    <col min="8716" max="8716" width="0" style="19" hidden="1" customWidth="1"/>
    <col min="8717" max="8717" width="4" style="19" customWidth="1"/>
    <col min="8718" max="8719" width="4.140625" style="19" customWidth="1"/>
    <col min="8720" max="8720" width="2.28515625" style="19" customWidth="1"/>
    <col min="8721" max="8721" width="13.85546875" style="19" customWidth="1"/>
    <col min="8722" max="8722" width="13.28515625" style="19" customWidth="1"/>
    <col min="8723" max="8723" width="11.85546875" style="19" customWidth="1"/>
    <col min="8724" max="8724" width="13.140625" style="19" customWidth="1"/>
    <col min="8725" max="8725" width="0.7109375" style="19" customWidth="1"/>
    <col min="8726" max="8726" width="0" style="19" hidden="1" customWidth="1"/>
    <col min="8727" max="8960" width="8.85546875" style="19"/>
    <col min="8961" max="8961" width="3.5703125" style="19" customWidth="1"/>
    <col min="8962" max="8962" width="0" style="19" hidden="1" customWidth="1"/>
    <col min="8963" max="8964" width="4.140625" style="19" customWidth="1"/>
    <col min="8965" max="8965" width="2.28515625" style="19" customWidth="1"/>
    <col min="8966" max="8968" width="0" style="19" hidden="1" customWidth="1"/>
    <col min="8969" max="8970" width="4.140625" style="19" customWidth="1"/>
    <col min="8971" max="8971" width="2.85546875" style="19" customWidth="1"/>
    <col min="8972" max="8972" width="0" style="19" hidden="1" customWidth="1"/>
    <col min="8973" max="8973" width="4" style="19" customWidth="1"/>
    <col min="8974" max="8975" width="4.140625" style="19" customWidth="1"/>
    <col min="8976" max="8976" width="2.28515625" style="19" customWidth="1"/>
    <col min="8977" max="8977" width="13.85546875" style="19" customWidth="1"/>
    <col min="8978" max="8978" width="13.28515625" style="19" customWidth="1"/>
    <col min="8979" max="8979" width="11.85546875" style="19" customWidth="1"/>
    <col min="8980" max="8980" width="13.140625" style="19" customWidth="1"/>
    <col min="8981" max="8981" width="0.7109375" style="19" customWidth="1"/>
    <col min="8982" max="8982" width="0" style="19" hidden="1" customWidth="1"/>
    <col min="8983" max="9216" width="8.85546875" style="19"/>
    <col min="9217" max="9217" width="3.5703125" style="19" customWidth="1"/>
    <col min="9218" max="9218" width="0" style="19" hidden="1" customWidth="1"/>
    <col min="9219" max="9220" width="4.140625" style="19" customWidth="1"/>
    <col min="9221" max="9221" width="2.28515625" style="19" customWidth="1"/>
    <col min="9222" max="9224" width="0" style="19" hidden="1" customWidth="1"/>
    <col min="9225" max="9226" width="4.140625" style="19" customWidth="1"/>
    <col min="9227" max="9227" width="2.85546875" style="19" customWidth="1"/>
    <col min="9228" max="9228" width="0" style="19" hidden="1" customWidth="1"/>
    <col min="9229" max="9229" width="4" style="19" customWidth="1"/>
    <col min="9230" max="9231" width="4.140625" style="19" customWidth="1"/>
    <col min="9232" max="9232" width="2.28515625" style="19" customWidth="1"/>
    <col min="9233" max="9233" width="13.85546875" style="19" customWidth="1"/>
    <col min="9234" max="9234" width="13.28515625" style="19" customWidth="1"/>
    <col min="9235" max="9235" width="11.85546875" style="19" customWidth="1"/>
    <col min="9236" max="9236" width="13.140625" style="19" customWidth="1"/>
    <col min="9237" max="9237" width="0.7109375" style="19" customWidth="1"/>
    <col min="9238" max="9238" width="0" style="19" hidden="1" customWidth="1"/>
    <col min="9239" max="9472" width="8.85546875" style="19"/>
    <col min="9473" max="9473" width="3.5703125" style="19" customWidth="1"/>
    <col min="9474" max="9474" width="0" style="19" hidden="1" customWidth="1"/>
    <col min="9475" max="9476" width="4.140625" style="19" customWidth="1"/>
    <col min="9477" max="9477" width="2.28515625" style="19" customWidth="1"/>
    <col min="9478" max="9480" width="0" style="19" hidden="1" customWidth="1"/>
    <col min="9481" max="9482" width="4.140625" style="19" customWidth="1"/>
    <col min="9483" max="9483" width="2.85546875" style="19" customWidth="1"/>
    <col min="9484" max="9484" width="0" style="19" hidden="1" customWidth="1"/>
    <col min="9485" max="9485" width="4" style="19" customWidth="1"/>
    <col min="9486" max="9487" width="4.140625" style="19" customWidth="1"/>
    <col min="9488" max="9488" width="2.28515625" style="19" customWidth="1"/>
    <col min="9489" max="9489" width="13.85546875" style="19" customWidth="1"/>
    <col min="9490" max="9490" width="13.28515625" style="19" customWidth="1"/>
    <col min="9491" max="9491" width="11.85546875" style="19" customWidth="1"/>
    <col min="9492" max="9492" width="13.140625" style="19" customWidth="1"/>
    <col min="9493" max="9493" width="0.7109375" style="19" customWidth="1"/>
    <col min="9494" max="9494" width="0" style="19" hidden="1" customWidth="1"/>
    <col min="9495" max="9728" width="8.85546875" style="19"/>
    <col min="9729" max="9729" width="3.5703125" style="19" customWidth="1"/>
    <col min="9730" max="9730" width="0" style="19" hidden="1" customWidth="1"/>
    <col min="9731" max="9732" width="4.140625" style="19" customWidth="1"/>
    <col min="9733" max="9733" width="2.28515625" style="19" customWidth="1"/>
    <col min="9734" max="9736" width="0" style="19" hidden="1" customWidth="1"/>
    <col min="9737" max="9738" width="4.140625" style="19" customWidth="1"/>
    <col min="9739" max="9739" width="2.85546875" style="19" customWidth="1"/>
    <col min="9740" max="9740" width="0" style="19" hidden="1" customWidth="1"/>
    <col min="9741" max="9741" width="4" style="19" customWidth="1"/>
    <col min="9742" max="9743" width="4.140625" style="19" customWidth="1"/>
    <col min="9744" max="9744" width="2.28515625" style="19" customWidth="1"/>
    <col min="9745" max="9745" width="13.85546875" style="19" customWidth="1"/>
    <col min="9746" max="9746" width="13.28515625" style="19" customWidth="1"/>
    <col min="9747" max="9747" width="11.85546875" style="19" customWidth="1"/>
    <col min="9748" max="9748" width="13.140625" style="19" customWidth="1"/>
    <col min="9749" max="9749" width="0.7109375" style="19" customWidth="1"/>
    <col min="9750" max="9750" width="0" style="19" hidden="1" customWidth="1"/>
    <col min="9751" max="9984" width="8.85546875" style="19"/>
    <col min="9985" max="9985" width="3.5703125" style="19" customWidth="1"/>
    <col min="9986" max="9986" width="0" style="19" hidden="1" customWidth="1"/>
    <col min="9987" max="9988" width="4.140625" style="19" customWidth="1"/>
    <col min="9989" max="9989" width="2.28515625" style="19" customWidth="1"/>
    <col min="9990" max="9992" width="0" style="19" hidden="1" customWidth="1"/>
    <col min="9993" max="9994" width="4.140625" style="19" customWidth="1"/>
    <col min="9995" max="9995" width="2.85546875" style="19" customWidth="1"/>
    <col min="9996" max="9996" width="0" style="19" hidden="1" customWidth="1"/>
    <col min="9997" max="9997" width="4" style="19" customWidth="1"/>
    <col min="9998" max="9999" width="4.140625" style="19" customWidth="1"/>
    <col min="10000" max="10000" width="2.28515625" style="19" customWidth="1"/>
    <col min="10001" max="10001" width="13.85546875" style="19" customWidth="1"/>
    <col min="10002" max="10002" width="13.28515625" style="19" customWidth="1"/>
    <col min="10003" max="10003" width="11.85546875" style="19" customWidth="1"/>
    <col min="10004" max="10004" width="13.140625" style="19" customWidth="1"/>
    <col min="10005" max="10005" width="0.7109375" style="19" customWidth="1"/>
    <col min="10006" max="10006" width="0" style="19" hidden="1" customWidth="1"/>
    <col min="10007" max="10240" width="8.85546875" style="19"/>
    <col min="10241" max="10241" width="3.5703125" style="19" customWidth="1"/>
    <col min="10242" max="10242" width="0" style="19" hidden="1" customWidth="1"/>
    <col min="10243" max="10244" width="4.140625" style="19" customWidth="1"/>
    <col min="10245" max="10245" width="2.28515625" style="19" customWidth="1"/>
    <col min="10246" max="10248" width="0" style="19" hidden="1" customWidth="1"/>
    <col min="10249" max="10250" width="4.140625" style="19" customWidth="1"/>
    <col min="10251" max="10251" width="2.85546875" style="19" customWidth="1"/>
    <col min="10252" max="10252" width="0" style="19" hidden="1" customWidth="1"/>
    <col min="10253" max="10253" width="4" style="19" customWidth="1"/>
    <col min="10254" max="10255" width="4.140625" style="19" customWidth="1"/>
    <col min="10256" max="10256" width="2.28515625" style="19" customWidth="1"/>
    <col min="10257" max="10257" width="13.85546875" style="19" customWidth="1"/>
    <col min="10258" max="10258" width="13.28515625" style="19" customWidth="1"/>
    <col min="10259" max="10259" width="11.85546875" style="19" customWidth="1"/>
    <col min="10260" max="10260" width="13.140625" style="19" customWidth="1"/>
    <col min="10261" max="10261" width="0.7109375" style="19" customWidth="1"/>
    <col min="10262" max="10262" width="0" style="19" hidden="1" customWidth="1"/>
    <col min="10263" max="10496" width="8.85546875" style="19"/>
    <col min="10497" max="10497" width="3.5703125" style="19" customWidth="1"/>
    <col min="10498" max="10498" width="0" style="19" hidden="1" customWidth="1"/>
    <col min="10499" max="10500" width="4.140625" style="19" customWidth="1"/>
    <col min="10501" max="10501" width="2.28515625" style="19" customWidth="1"/>
    <col min="10502" max="10504" width="0" style="19" hidden="1" customWidth="1"/>
    <col min="10505" max="10506" width="4.140625" style="19" customWidth="1"/>
    <col min="10507" max="10507" width="2.85546875" style="19" customWidth="1"/>
    <col min="10508" max="10508" width="0" style="19" hidden="1" customWidth="1"/>
    <col min="10509" max="10509" width="4" style="19" customWidth="1"/>
    <col min="10510" max="10511" width="4.140625" style="19" customWidth="1"/>
    <col min="10512" max="10512" width="2.28515625" style="19" customWidth="1"/>
    <col min="10513" max="10513" width="13.85546875" style="19" customWidth="1"/>
    <col min="10514" max="10514" width="13.28515625" style="19" customWidth="1"/>
    <col min="10515" max="10515" width="11.85546875" style="19" customWidth="1"/>
    <col min="10516" max="10516" width="13.140625" style="19" customWidth="1"/>
    <col min="10517" max="10517" width="0.7109375" style="19" customWidth="1"/>
    <col min="10518" max="10518" width="0" style="19" hidden="1" customWidth="1"/>
    <col min="10519" max="10752" width="8.85546875" style="19"/>
    <col min="10753" max="10753" width="3.5703125" style="19" customWidth="1"/>
    <col min="10754" max="10754" width="0" style="19" hidden="1" customWidth="1"/>
    <col min="10755" max="10756" width="4.140625" style="19" customWidth="1"/>
    <col min="10757" max="10757" width="2.28515625" style="19" customWidth="1"/>
    <col min="10758" max="10760" width="0" style="19" hidden="1" customWidth="1"/>
    <col min="10761" max="10762" width="4.140625" style="19" customWidth="1"/>
    <col min="10763" max="10763" width="2.85546875" style="19" customWidth="1"/>
    <col min="10764" max="10764" width="0" style="19" hidden="1" customWidth="1"/>
    <col min="10765" max="10765" width="4" style="19" customWidth="1"/>
    <col min="10766" max="10767" width="4.140625" style="19" customWidth="1"/>
    <col min="10768" max="10768" width="2.28515625" style="19" customWidth="1"/>
    <col min="10769" max="10769" width="13.85546875" style="19" customWidth="1"/>
    <col min="10770" max="10770" width="13.28515625" style="19" customWidth="1"/>
    <col min="10771" max="10771" width="11.85546875" style="19" customWidth="1"/>
    <col min="10772" max="10772" width="13.140625" style="19" customWidth="1"/>
    <col min="10773" max="10773" width="0.7109375" style="19" customWidth="1"/>
    <col min="10774" max="10774" width="0" style="19" hidden="1" customWidth="1"/>
    <col min="10775" max="11008" width="8.85546875" style="19"/>
    <col min="11009" max="11009" width="3.5703125" style="19" customWidth="1"/>
    <col min="11010" max="11010" width="0" style="19" hidden="1" customWidth="1"/>
    <col min="11011" max="11012" width="4.140625" style="19" customWidth="1"/>
    <col min="11013" max="11013" width="2.28515625" style="19" customWidth="1"/>
    <col min="11014" max="11016" width="0" style="19" hidden="1" customWidth="1"/>
    <col min="11017" max="11018" width="4.140625" style="19" customWidth="1"/>
    <col min="11019" max="11019" width="2.85546875" style="19" customWidth="1"/>
    <col min="11020" max="11020" width="0" style="19" hidden="1" customWidth="1"/>
    <col min="11021" max="11021" width="4" style="19" customWidth="1"/>
    <col min="11022" max="11023" width="4.140625" style="19" customWidth="1"/>
    <col min="11024" max="11024" width="2.28515625" style="19" customWidth="1"/>
    <col min="11025" max="11025" width="13.85546875" style="19" customWidth="1"/>
    <col min="11026" max="11026" width="13.28515625" style="19" customWidth="1"/>
    <col min="11027" max="11027" width="11.85546875" style="19" customWidth="1"/>
    <col min="11028" max="11028" width="13.140625" style="19" customWidth="1"/>
    <col min="11029" max="11029" width="0.7109375" style="19" customWidth="1"/>
    <col min="11030" max="11030" width="0" style="19" hidden="1" customWidth="1"/>
    <col min="11031" max="11264" width="8.85546875" style="19"/>
    <col min="11265" max="11265" width="3.5703125" style="19" customWidth="1"/>
    <col min="11266" max="11266" width="0" style="19" hidden="1" customWidth="1"/>
    <col min="11267" max="11268" width="4.140625" style="19" customWidth="1"/>
    <col min="11269" max="11269" width="2.28515625" style="19" customWidth="1"/>
    <col min="11270" max="11272" width="0" style="19" hidden="1" customWidth="1"/>
    <col min="11273" max="11274" width="4.140625" style="19" customWidth="1"/>
    <col min="11275" max="11275" width="2.85546875" style="19" customWidth="1"/>
    <col min="11276" max="11276" width="0" style="19" hidden="1" customWidth="1"/>
    <col min="11277" max="11277" width="4" style="19" customWidth="1"/>
    <col min="11278" max="11279" width="4.140625" style="19" customWidth="1"/>
    <col min="11280" max="11280" width="2.28515625" style="19" customWidth="1"/>
    <col min="11281" max="11281" width="13.85546875" style="19" customWidth="1"/>
    <col min="11282" max="11282" width="13.28515625" style="19" customWidth="1"/>
    <col min="11283" max="11283" width="11.85546875" style="19" customWidth="1"/>
    <col min="11284" max="11284" width="13.140625" style="19" customWidth="1"/>
    <col min="11285" max="11285" width="0.7109375" style="19" customWidth="1"/>
    <col min="11286" max="11286" width="0" style="19" hidden="1" customWidth="1"/>
    <col min="11287" max="11520" width="8.85546875" style="19"/>
    <col min="11521" max="11521" width="3.5703125" style="19" customWidth="1"/>
    <col min="11522" max="11522" width="0" style="19" hidden="1" customWidth="1"/>
    <col min="11523" max="11524" width="4.140625" style="19" customWidth="1"/>
    <col min="11525" max="11525" width="2.28515625" style="19" customWidth="1"/>
    <col min="11526" max="11528" width="0" style="19" hidden="1" customWidth="1"/>
    <col min="11529" max="11530" width="4.140625" style="19" customWidth="1"/>
    <col min="11531" max="11531" width="2.85546875" style="19" customWidth="1"/>
    <col min="11532" max="11532" width="0" style="19" hidden="1" customWidth="1"/>
    <col min="11533" max="11533" width="4" style="19" customWidth="1"/>
    <col min="11534" max="11535" width="4.140625" style="19" customWidth="1"/>
    <col min="11536" max="11536" width="2.28515625" style="19" customWidth="1"/>
    <col min="11537" max="11537" width="13.85546875" style="19" customWidth="1"/>
    <col min="11538" max="11538" width="13.28515625" style="19" customWidth="1"/>
    <col min="11539" max="11539" width="11.85546875" style="19" customWidth="1"/>
    <col min="11540" max="11540" width="13.140625" style="19" customWidth="1"/>
    <col min="11541" max="11541" width="0.7109375" style="19" customWidth="1"/>
    <col min="11542" max="11542" width="0" style="19" hidden="1" customWidth="1"/>
    <col min="11543" max="11776" width="8.85546875" style="19"/>
    <col min="11777" max="11777" width="3.5703125" style="19" customWidth="1"/>
    <col min="11778" max="11778" width="0" style="19" hidden="1" customWidth="1"/>
    <col min="11779" max="11780" width="4.140625" style="19" customWidth="1"/>
    <col min="11781" max="11781" width="2.28515625" style="19" customWidth="1"/>
    <col min="11782" max="11784" width="0" style="19" hidden="1" customWidth="1"/>
    <col min="11785" max="11786" width="4.140625" style="19" customWidth="1"/>
    <col min="11787" max="11787" width="2.85546875" style="19" customWidth="1"/>
    <col min="11788" max="11788" width="0" style="19" hidden="1" customWidth="1"/>
    <col min="11789" max="11789" width="4" style="19" customWidth="1"/>
    <col min="11790" max="11791" width="4.140625" style="19" customWidth="1"/>
    <col min="11792" max="11792" width="2.28515625" style="19" customWidth="1"/>
    <col min="11793" max="11793" width="13.85546875" style="19" customWidth="1"/>
    <col min="11794" max="11794" width="13.28515625" style="19" customWidth="1"/>
    <col min="11795" max="11795" width="11.85546875" style="19" customWidth="1"/>
    <col min="11796" max="11796" width="13.140625" style="19" customWidth="1"/>
    <col min="11797" max="11797" width="0.7109375" style="19" customWidth="1"/>
    <col min="11798" max="11798" width="0" style="19" hidden="1" customWidth="1"/>
    <col min="11799" max="12032" width="8.85546875" style="19"/>
    <col min="12033" max="12033" width="3.5703125" style="19" customWidth="1"/>
    <col min="12034" max="12034" width="0" style="19" hidden="1" customWidth="1"/>
    <col min="12035" max="12036" width="4.140625" style="19" customWidth="1"/>
    <col min="12037" max="12037" width="2.28515625" style="19" customWidth="1"/>
    <col min="12038" max="12040" width="0" style="19" hidden="1" customWidth="1"/>
    <col min="12041" max="12042" width="4.140625" style="19" customWidth="1"/>
    <col min="12043" max="12043" width="2.85546875" style="19" customWidth="1"/>
    <col min="12044" max="12044" width="0" style="19" hidden="1" customWidth="1"/>
    <col min="12045" max="12045" width="4" style="19" customWidth="1"/>
    <col min="12046" max="12047" width="4.140625" style="19" customWidth="1"/>
    <col min="12048" max="12048" width="2.28515625" style="19" customWidth="1"/>
    <col min="12049" max="12049" width="13.85546875" style="19" customWidth="1"/>
    <col min="12050" max="12050" width="13.28515625" style="19" customWidth="1"/>
    <col min="12051" max="12051" width="11.85546875" style="19" customWidth="1"/>
    <col min="12052" max="12052" width="13.140625" style="19" customWidth="1"/>
    <col min="12053" max="12053" width="0.7109375" style="19" customWidth="1"/>
    <col min="12054" max="12054" width="0" style="19" hidden="1" customWidth="1"/>
    <col min="12055" max="12288" width="8.85546875" style="19"/>
    <col min="12289" max="12289" width="3.5703125" style="19" customWidth="1"/>
    <col min="12290" max="12290" width="0" style="19" hidden="1" customWidth="1"/>
    <col min="12291" max="12292" width="4.140625" style="19" customWidth="1"/>
    <col min="12293" max="12293" width="2.28515625" style="19" customWidth="1"/>
    <col min="12294" max="12296" width="0" style="19" hidden="1" customWidth="1"/>
    <col min="12297" max="12298" width="4.140625" style="19" customWidth="1"/>
    <col min="12299" max="12299" width="2.85546875" style="19" customWidth="1"/>
    <col min="12300" max="12300" width="0" style="19" hidden="1" customWidth="1"/>
    <col min="12301" max="12301" width="4" style="19" customWidth="1"/>
    <col min="12302" max="12303" width="4.140625" style="19" customWidth="1"/>
    <col min="12304" max="12304" width="2.28515625" style="19" customWidth="1"/>
    <col min="12305" max="12305" width="13.85546875" style="19" customWidth="1"/>
    <col min="12306" max="12306" width="13.28515625" style="19" customWidth="1"/>
    <col min="12307" max="12307" width="11.85546875" style="19" customWidth="1"/>
    <col min="12308" max="12308" width="13.140625" style="19" customWidth="1"/>
    <col min="12309" max="12309" width="0.7109375" style="19" customWidth="1"/>
    <col min="12310" max="12310" width="0" style="19" hidden="1" customWidth="1"/>
    <col min="12311" max="12544" width="8.85546875" style="19"/>
    <col min="12545" max="12545" width="3.5703125" style="19" customWidth="1"/>
    <col min="12546" max="12546" width="0" style="19" hidden="1" customWidth="1"/>
    <col min="12547" max="12548" width="4.140625" style="19" customWidth="1"/>
    <col min="12549" max="12549" width="2.28515625" style="19" customWidth="1"/>
    <col min="12550" max="12552" width="0" style="19" hidden="1" customWidth="1"/>
    <col min="12553" max="12554" width="4.140625" style="19" customWidth="1"/>
    <col min="12555" max="12555" width="2.85546875" style="19" customWidth="1"/>
    <col min="12556" max="12556" width="0" style="19" hidden="1" customWidth="1"/>
    <col min="12557" max="12557" width="4" style="19" customWidth="1"/>
    <col min="12558" max="12559" width="4.140625" style="19" customWidth="1"/>
    <col min="12560" max="12560" width="2.28515625" style="19" customWidth="1"/>
    <col min="12561" max="12561" width="13.85546875" style="19" customWidth="1"/>
    <col min="12562" max="12562" width="13.28515625" style="19" customWidth="1"/>
    <col min="12563" max="12563" width="11.85546875" style="19" customWidth="1"/>
    <col min="12564" max="12564" width="13.140625" style="19" customWidth="1"/>
    <col min="12565" max="12565" width="0.7109375" style="19" customWidth="1"/>
    <col min="12566" max="12566" width="0" style="19" hidden="1" customWidth="1"/>
    <col min="12567" max="12800" width="8.85546875" style="19"/>
    <col min="12801" max="12801" width="3.5703125" style="19" customWidth="1"/>
    <col min="12802" max="12802" width="0" style="19" hidden="1" customWidth="1"/>
    <col min="12803" max="12804" width="4.140625" style="19" customWidth="1"/>
    <col min="12805" max="12805" width="2.28515625" style="19" customWidth="1"/>
    <col min="12806" max="12808" width="0" style="19" hidden="1" customWidth="1"/>
    <col min="12809" max="12810" width="4.140625" style="19" customWidth="1"/>
    <col min="12811" max="12811" width="2.85546875" style="19" customWidth="1"/>
    <col min="12812" max="12812" width="0" style="19" hidden="1" customWidth="1"/>
    <col min="12813" max="12813" width="4" style="19" customWidth="1"/>
    <col min="12814" max="12815" width="4.140625" style="19" customWidth="1"/>
    <col min="12816" max="12816" width="2.28515625" style="19" customWidth="1"/>
    <col min="12817" max="12817" width="13.85546875" style="19" customWidth="1"/>
    <col min="12818" max="12818" width="13.28515625" style="19" customWidth="1"/>
    <col min="12819" max="12819" width="11.85546875" style="19" customWidth="1"/>
    <col min="12820" max="12820" width="13.140625" style="19" customWidth="1"/>
    <col min="12821" max="12821" width="0.7109375" style="19" customWidth="1"/>
    <col min="12822" max="12822" width="0" style="19" hidden="1" customWidth="1"/>
    <col min="12823" max="13056" width="8.85546875" style="19"/>
    <col min="13057" max="13057" width="3.5703125" style="19" customWidth="1"/>
    <col min="13058" max="13058" width="0" style="19" hidden="1" customWidth="1"/>
    <col min="13059" max="13060" width="4.140625" style="19" customWidth="1"/>
    <col min="13061" max="13061" width="2.28515625" style="19" customWidth="1"/>
    <col min="13062" max="13064" width="0" style="19" hidden="1" customWidth="1"/>
    <col min="13065" max="13066" width="4.140625" style="19" customWidth="1"/>
    <col min="13067" max="13067" width="2.85546875" style="19" customWidth="1"/>
    <col min="13068" max="13068" width="0" style="19" hidden="1" customWidth="1"/>
    <col min="13069" max="13069" width="4" style="19" customWidth="1"/>
    <col min="13070" max="13071" width="4.140625" style="19" customWidth="1"/>
    <col min="13072" max="13072" width="2.28515625" style="19" customWidth="1"/>
    <col min="13073" max="13073" width="13.85546875" style="19" customWidth="1"/>
    <col min="13074" max="13074" width="13.28515625" style="19" customWidth="1"/>
    <col min="13075" max="13075" width="11.85546875" style="19" customWidth="1"/>
    <col min="13076" max="13076" width="13.140625" style="19" customWidth="1"/>
    <col min="13077" max="13077" width="0.7109375" style="19" customWidth="1"/>
    <col min="13078" max="13078" width="0" style="19" hidden="1" customWidth="1"/>
    <col min="13079" max="13312" width="8.85546875" style="19"/>
    <col min="13313" max="13313" width="3.5703125" style="19" customWidth="1"/>
    <col min="13314" max="13314" width="0" style="19" hidden="1" customWidth="1"/>
    <col min="13315" max="13316" width="4.140625" style="19" customWidth="1"/>
    <col min="13317" max="13317" width="2.28515625" style="19" customWidth="1"/>
    <col min="13318" max="13320" width="0" style="19" hidden="1" customWidth="1"/>
    <col min="13321" max="13322" width="4.140625" style="19" customWidth="1"/>
    <col min="13323" max="13323" width="2.85546875" style="19" customWidth="1"/>
    <col min="13324" max="13324" width="0" style="19" hidden="1" customWidth="1"/>
    <col min="13325" max="13325" width="4" style="19" customWidth="1"/>
    <col min="13326" max="13327" width="4.140625" style="19" customWidth="1"/>
    <col min="13328" max="13328" width="2.28515625" style="19" customWidth="1"/>
    <col min="13329" max="13329" width="13.85546875" style="19" customWidth="1"/>
    <col min="13330" max="13330" width="13.28515625" style="19" customWidth="1"/>
    <col min="13331" max="13331" width="11.85546875" style="19" customWidth="1"/>
    <col min="13332" max="13332" width="13.140625" style="19" customWidth="1"/>
    <col min="13333" max="13333" width="0.7109375" style="19" customWidth="1"/>
    <col min="13334" max="13334" width="0" style="19" hidden="1" customWidth="1"/>
    <col min="13335" max="13568" width="8.85546875" style="19"/>
    <col min="13569" max="13569" width="3.5703125" style="19" customWidth="1"/>
    <col min="13570" max="13570" width="0" style="19" hidden="1" customWidth="1"/>
    <col min="13571" max="13572" width="4.140625" style="19" customWidth="1"/>
    <col min="13573" max="13573" width="2.28515625" style="19" customWidth="1"/>
    <col min="13574" max="13576" width="0" style="19" hidden="1" customWidth="1"/>
    <col min="13577" max="13578" width="4.140625" style="19" customWidth="1"/>
    <col min="13579" max="13579" width="2.85546875" style="19" customWidth="1"/>
    <col min="13580" max="13580" width="0" style="19" hidden="1" customWidth="1"/>
    <col min="13581" max="13581" width="4" style="19" customWidth="1"/>
    <col min="13582" max="13583" width="4.140625" style="19" customWidth="1"/>
    <col min="13584" max="13584" width="2.28515625" style="19" customWidth="1"/>
    <col min="13585" max="13585" width="13.85546875" style="19" customWidth="1"/>
    <col min="13586" max="13586" width="13.28515625" style="19" customWidth="1"/>
    <col min="13587" max="13587" width="11.85546875" style="19" customWidth="1"/>
    <col min="13588" max="13588" width="13.140625" style="19" customWidth="1"/>
    <col min="13589" max="13589" width="0.7109375" style="19" customWidth="1"/>
    <col min="13590" max="13590" width="0" style="19" hidden="1" customWidth="1"/>
    <col min="13591" max="13824" width="8.85546875" style="19"/>
    <col min="13825" max="13825" width="3.5703125" style="19" customWidth="1"/>
    <col min="13826" max="13826" width="0" style="19" hidden="1" customWidth="1"/>
    <col min="13827" max="13828" width="4.140625" style="19" customWidth="1"/>
    <col min="13829" max="13829" width="2.28515625" style="19" customWidth="1"/>
    <col min="13830" max="13832" width="0" style="19" hidden="1" customWidth="1"/>
    <col min="13833" max="13834" width="4.140625" style="19" customWidth="1"/>
    <col min="13835" max="13835" width="2.85546875" style="19" customWidth="1"/>
    <col min="13836" max="13836" width="0" style="19" hidden="1" customWidth="1"/>
    <col min="13837" max="13837" width="4" style="19" customWidth="1"/>
    <col min="13838" max="13839" width="4.140625" style="19" customWidth="1"/>
    <col min="13840" max="13840" width="2.28515625" style="19" customWidth="1"/>
    <col min="13841" max="13841" width="13.85546875" style="19" customWidth="1"/>
    <col min="13842" max="13842" width="13.28515625" style="19" customWidth="1"/>
    <col min="13843" max="13843" width="11.85546875" style="19" customWidth="1"/>
    <col min="13844" max="13844" width="13.140625" style="19" customWidth="1"/>
    <col min="13845" max="13845" width="0.7109375" style="19" customWidth="1"/>
    <col min="13846" max="13846" width="0" style="19" hidden="1" customWidth="1"/>
    <col min="13847" max="14080" width="8.85546875" style="19"/>
    <col min="14081" max="14081" width="3.5703125" style="19" customWidth="1"/>
    <col min="14082" max="14082" width="0" style="19" hidden="1" customWidth="1"/>
    <col min="14083" max="14084" width="4.140625" style="19" customWidth="1"/>
    <col min="14085" max="14085" width="2.28515625" style="19" customWidth="1"/>
    <col min="14086" max="14088" width="0" style="19" hidden="1" customWidth="1"/>
    <col min="14089" max="14090" width="4.140625" style="19" customWidth="1"/>
    <col min="14091" max="14091" width="2.85546875" style="19" customWidth="1"/>
    <col min="14092" max="14092" width="0" style="19" hidden="1" customWidth="1"/>
    <col min="14093" max="14093" width="4" style="19" customWidth="1"/>
    <col min="14094" max="14095" width="4.140625" style="19" customWidth="1"/>
    <col min="14096" max="14096" width="2.28515625" style="19" customWidth="1"/>
    <col min="14097" max="14097" width="13.85546875" style="19" customWidth="1"/>
    <col min="14098" max="14098" width="13.28515625" style="19" customWidth="1"/>
    <col min="14099" max="14099" width="11.85546875" style="19" customWidth="1"/>
    <col min="14100" max="14100" width="13.140625" style="19" customWidth="1"/>
    <col min="14101" max="14101" width="0.7109375" style="19" customWidth="1"/>
    <col min="14102" max="14102" width="0" style="19" hidden="1" customWidth="1"/>
    <col min="14103" max="14336" width="8.85546875" style="19"/>
    <col min="14337" max="14337" width="3.5703125" style="19" customWidth="1"/>
    <col min="14338" max="14338" width="0" style="19" hidden="1" customWidth="1"/>
    <col min="14339" max="14340" width="4.140625" style="19" customWidth="1"/>
    <col min="14341" max="14341" width="2.28515625" style="19" customWidth="1"/>
    <col min="14342" max="14344" width="0" style="19" hidden="1" customWidth="1"/>
    <col min="14345" max="14346" width="4.140625" style="19" customWidth="1"/>
    <col min="14347" max="14347" width="2.85546875" style="19" customWidth="1"/>
    <col min="14348" max="14348" width="0" style="19" hidden="1" customWidth="1"/>
    <col min="14349" max="14349" width="4" style="19" customWidth="1"/>
    <col min="14350" max="14351" width="4.140625" style="19" customWidth="1"/>
    <col min="14352" max="14352" width="2.28515625" style="19" customWidth="1"/>
    <col min="14353" max="14353" width="13.85546875" style="19" customWidth="1"/>
    <col min="14354" max="14354" width="13.28515625" style="19" customWidth="1"/>
    <col min="14355" max="14355" width="11.85546875" style="19" customWidth="1"/>
    <col min="14356" max="14356" width="13.140625" style="19" customWidth="1"/>
    <col min="14357" max="14357" width="0.7109375" style="19" customWidth="1"/>
    <col min="14358" max="14358" width="0" style="19" hidden="1" customWidth="1"/>
    <col min="14359" max="14592" width="8.85546875" style="19"/>
    <col min="14593" max="14593" width="3.5703125" style="19" customWidth="1"/>
    <col min="14594" max="14594" width="0" style="19" hidden="1" customWidth="1"/>
    <col min="14595" max="14596" width="4.140625" style="19" customWidth="1"/>
    <col min="14597" max="14597" width="2.28515625" style="19" customWidth="1"/>
    <col min="14598" max="14600" width="0" style="19" hidden="1" customWidth="1"/>
    <col min="14601" max="14602" width="4.140625" style="19" customWidth="1"/>
    <col min="14603" max="14603" width="2.85546875" style="19" customWidth="1"/>
    <col min="14604" max="14604" width="0" style="19" hidden="1" customWidth="1"/>
    <col min="14605" max="14605" width="4" style="19" customWidth="1"/>
    <col min="14606" max="14607" width="4.140625" style="19" customWidth="1"/>
    <col min="14608" max="14608" width="2.28515625" style="19" customWidth="1"/>
    <col min="14609" max="14609" width="13.85546875" style="19" customWidth="1"/>
    <col min="14610" max="14610" width="13.28515625" style="19" customWidth="1"/>
    <col min="14611" max="14611" width="11.85546875" style="19" customWidth="1"/>
    <col min="14612" max="14612" width="13.140625" style="19" customWidth="1"/>
    <col min="14613" max="14613" width="0.7109375" style="19" customWidth="1"/>
    <col min="14614" max="14614" width="0" style="19" hidden="1" customWidth="1"/>
    <col min="14615" max="14848" width="8.85546875" style="19"/>
    <col min="14849" max="14849" width="3.5703125" style="19" customWidth="1"/>
    <col min="14850" max="14850" width="0" style="19" hidden="1" customWidth="1"/>
    <col min="14851" max="14852" width="4.140625" style="19" customWidth="1"/>
    <col min="14853" max="14853" width="2.28515625" style="19" customWidth="1"/>
    <col min="14854" max="14856" width="0" style="19" hidden="1" customWidth="1"/>
    <col min="14857" max="14858" width="4.140625" style="19" customWidth="1"/>
    <col min="14859" max="14859" width="2.85546875" style="19" customWidth="1"/>
    <col min="14860" max="14860" width="0" style="19" hidden="1" customWidth="1"/>
    <col min="14861" max="14861" width="4" style="19" customWidth="1"/>
    <col min="14862" max="14863" width="4.140625" style="19" customWidth="1"/>
    <col min="14864" max="14864" width="2.28515625" style="19" customWidth="1"/>
    <col min="14865" max="14865" width="13.85546875" style="19" customWidth="1"/>
    <col min="14866" max="14866" width="13.28515625" style="19" customWidth="1"/>
    <col min="14867" max="14867" width="11.85546875" style="19" customWidth="1"/>
    <col min="14868" max="14868" width="13.140625" style="19" customWidth="1"/>
    <col min="14869" max="14869" width="0.7109375" style="19" customWidth="1"/>
    <col min="14870" max="14870" width="0" style="19" hidden="1" customWidth="1"/>
    <col min="14871" max="15104" width="8.85546875" style="19"/>
    <col min="15105" max="15105" width="3.5703125" style="19" customWidth="1"/>
    <col min="15106" max="15106" width="0" style="19" hidden="1" customWidth="1"/>
    <col min="15107" max="15108" width="4.140625" style="19" customWidth="1"/>
    <col min="15109" max="15109" width="2.28515625" style="19" customWidth="1"/>
    <col min="15110" max="15112" width="0" style="19" hidden="1" customWidth="1"/>
    <col min="15113" max="15114" width="4.140625" style="19" customWidth="1"/>
    <col min="15115" max="15115" width="2.85546875" style="19" customWidth="1"/>
    <col min="15116" max="15116" width="0" style="19" hidden="1" customWidth="1"/>
    <col min="15117" max="15117" width="4" style="19" customWidth="1"/>
    <col min="15118" max="15119" width="4.140625" style="19" customWidth="1"/>
    <col min="15120" max="15120" width="2.28515625" style="19" customWidth="1"/>
    <col min="15121" max="15121" width="13.85546875" style="19" customWidth="1"/>
    <col min="15122" max="15122" width="13.28515625" style="19" customWidth="1"/>
    <col min="15123" max="15123" width="11.85546875" style="19" customWidth="1"/>
    <col min="15124" max="15124" width="13.140625" style="19" customWidth="1"/>
    <col min="15125" max="15125" width="0.7109375" style="19" customWidth="1"/>
    <col min="15126" max="15126" width="0" style="19" hidden="1" customWidth="1"/>
    <col min="15127" max="15360" width="8.85546875" style="19"/>
    <col min="15361" max="15361" width="3.5703125" style="19" customWidth="1"/>
    <col min="15362" max="15362" width="0" style="19" hidden="1" customWidth="1"/>
    <col min="15363" max="15364" width="4.140625" style="19" customWidth="1"/>
    <col min="15365" max="15365" width="2.28515625" style="19" customWidth="1"/>
    <col min="15366" max="15368" width="0" style="19" hidden="1" customWidth="1"/>
    <col min="15369" max="15370" width="4.140625" style="19" customWidth="1"/>
    <col min="15371" max="15371" width="2.85546875" style="19" customWidth="1"/>
    <col min="15372" max="15372" width="0" style="19" hidden="1" customWidth="1"/>
    <col min="15373" max="15373" width="4" style="19" customWidth="1"/>
    <col min="15374" max="15375" width="4.140625" style="19" customWidth="1"/>
    <col min="15376" max="15376" width="2.28515625" style="19" customWidth="1"/>
    <col min="15377" max="15377" width="13.85546875" style="19" customWidth="1"/>
    <col min="15378" max="15378" width="13.28515625" style="19" customWidth="1"/>
    <col min="15379" max="15379" width="11.85546875" style="19" customWidth="1"/>
    <col min="15380" max="15380" width="13.140625" style="19" customWidth="1"/>
    <col min="15381" max="15381" width="0.7109375" style="19" customWidth="1"/>
    <col min="15382" max="15382" width="0" style="19" hidden="1" customWidth="1"/>
    <col min="15383" max="15616" width="8.85546875" style="19"/>
    <col min="15617" max="15617" width="3.5703125" style="19" customWidth="1"/>
    <col min="15618" max="15618" width="0" style="19" hidden="1" customWidth="1"/>
    <col min="15619" max="15620" width="4.140625" style="19" customWidth="1"/>
    <col min="15621" max="15621" width="2.28515625" style="19" customWidth="1"/>
    <col min="15622" max="15624" width="0" style="19" hidden="1" customWidth="1"/>
    <col min="15625" max="15626" width="4.140625" style="19" customWidth="1"/>
    <col min="15627" max="15627" width="2.85546875" style="19" customWidth="1"/>
    <col min="15628" max="15628" width="0" style="19" hidden="1" customWidth="1"/>
    <col min="15629" max="15629" width="4" style="19" customWidth="1"/>
    <col min="15630" max="15631" width="4.140625" style="19" customWidth="1"/>
    <col min="15632" max="15632" width="2.28515625" style="19" customWidth="1"/>
    <col min="15633" max="15633" width="13.85546875" style="19" customWidth="1"/>
    <col min="15634" max="15634" width="13.28515625" style="19" customWidth="1"/>
    <col min="15635" max="15635" width="11.85546875" style="19" customWidth="1"/>
    <col min="15636" max="15636" width="13.140625" style="19" customWidth="1"/>
    <col min="15637" max="15637" width="0.7109375" style="19" customWidth="1"/>
    <col min="15638" max="15638" width="0" style="19" hidden="1" customWidth="1"/>
    <col min="15639" max="15872" width="8.85546875" style="19"/>
    <col min="15873" max="15873" width="3.5703125" style="19" customWidth="1"/>
    <col min="15874" max="15874" width="0" style="19" hidden="1" customWidth="1"/>
    <col min="15875" max="15876" width="4.140625" style="19" customWidth="1"/>
    <col min="15877" max="15877" width="2.28515625" style="19" customWidth="1"/>
    <col min="15878" max="15880" width="0" style="19" hidden="1" customWidth="1"/>
    <col min="15881" max="15882" width="4.140625" style="19" customWidth="1"/>
    <col min="15883" max="15883" width="2.85546875" style="19" customWidth="1"/>
    <col min="15884" max="15884" width="0" style="19" hidden="1" customWidth="1"/>
    <col min="15885" max="15885" width="4" style="19" customWidth="1"/>
    <col min="15886" max="15887" width="4.140625" style="19" customWidth="1"/>
    <col min="15888" max="15888" width="2.28515625" style="19" customWidth="1"/>
    <col min="15889" max="15889" width="13.85546875" style="19" customWidth="1"/>
    <col min="15890" max="15890" width="13.28515625" style="19" customWidth="1"/>
    <col min="15891" max="15891" width="11.85546875" style="19" customWidth="1"/>
    <col min="15892" max="15892" width="13.140625" style="19" customWidth="1"/>
    <col min="15893" max="15893" width="0.7109375" style="19" customWidth="1"/>
    <col min="15894" max="15894" width="0" style="19" hidden="1" customWidth="1"/>
    <col min="15895" max="16128" width="8.85546875" style="19"/>
    <col min="16129" max="16129" width="3.5703125" style="19" customWidth="1"/>
    <col min="16130" max="16130" width="0" style="19" hidden="1" customWidth="1"/>
    <col min="16131" max="16132" width="4.140625" style="19" customWidth="1"/>
    <col min="16133" max="16133" width="2.28515625" style="19" customWidth="1"/>
    <col min="16134" max="16136" width="0" style="19" hidden="1" customWidth="1"/>
    <col min="16137" max="16138" width="4.140625" style="19" customWidth="1"/>
    <col min="16139" max="16139" width="2.85546875" style="19" customWidth="1"/>
    <col min="16140" max="16140" width="0" style="19" hidden="1" customWidth="1"/>
    <col min="16141" max="16141" width="4" style="19" customWidth="1"/>
    <col min="16142" max="16143" width="4.140625" style="19" customWidth="1"/>
    <col min="16144" max="16144" width="2.28515625" style="19" customWidth="1"/>
    <col min="16145" max="16145" width="13.85546875" style="19" customWidth="1"/>
    <col min="16146" max="16146" width="13.28515625" style="19" customWidth="1"/>
    <col min="16147" max="16147" width="11.85546875" style="19" customWidth="1"/>
    <col min="16148" max="16148" width="13.140625" style="19" customWidth="1"/>
    <col min="16149" max="16149" width="0.7109375" style="19" customWidth="1"/>
    <col min="16150" max="16150" width="0" style="19" hidden="1" customWidth="1"/>
    <col min="16151" max="16384" width="8.85546875" style="19"/>
  </cols>
  <sheetData>
    <row r="1" spans="1:8">
      <c r="A1" s="2" t="s">
        <v>383</v>
      </c>
      <c r="B1" s="2"/>
      <c r="C1" s="2"/>
      <c r="D1" s="1121" t="str">
        <f>Деклар!G9</f>
        <v>САБЫРОВ ЖАНДОС КАЙРАТУЛЫ</v>
      </c>
      <c r="E1" s="1112"/>
      <c r="F1" s="1112"/>
      <c r="G1" s="1113"/>
    </row>
    <row r="2" spans="1:8" ht="14.25">
      <c r="A2" s="43" t="s">
        <v>133</v>
      </c>
      <c r="B2" s="1102">
        <f>Деклар!D5</f>
        <v>70569305567</v>
      </c>
      <c r="C2" s="1104"/>
      <c r="D2" s="49"/>
      <c r="E2" s="1105"/>
      <c r="F2" s="1105"/>
    </row>
    <row r="3" spans="1:8" ht="14.25">
      <c r="A3" s="43" t="s">
        <v>384</v>
      </c>
      <c r="B3" s="550"/>
      <c r="C3" s="549">
        <f>Деклар!G7</f>
        <v>2023</v>
      </c>
      <c r="D3" s="44"/>
      <c r="E3" s="37"/>
      <c r="F3" s="37"/>
    </row>
    <row r="4" spans="1:8" ht="14.25">
      <c r="A4" s="43"/>
      <c r="B4" s="44"/>
      <c r="C4" s="44"/>
      <c r="D4" s="44"/>
      <c r="E4" s="37"/>
      <c r="F4" s="37"/>
    </row>
    <row r="5" spans="1:8" ht="15.75">
      <c r="A5" s="1167" t="s">
        <v>97</v>
      </c>
      <c r="B5" s="1167"/>
      <c r="C5" s="1167"/>
      <c r="D5" s="1167"/>
      <c r="E5" s="1167"/>
      <c r="F5" s="1167"/>
      <c r="G5" s="1167"/>
      <c r="H5" s="1167"/>
    </row>
    <row r="6" spans="1:8">
      <c r="A6" s="1126" t="s">
        <v>799</v>
      </c>
      <c r="B6" s="1126"/>
      <c r="C6" s="1126"/>
      <c r="D6" s="1126"/>
      <c r="E6" s="1126"/>
      <c r="F6" s="1126"/>
      <c r="G6" s="1126"/>
      <c r="H6" s="1126"/>
    </row>
    <row r="7" spans="1:8" ht="13.5" thickBot="1"/>
    <row r="8" spans="1:8" ht="124.5" thickBot="1">
      <c r="A8" s="93" t="s">
        <v>164</v>
      </c>
      <c r="B8" s="1168" t="s">
        <v>456</v>
      </c>
      <c r="C8" s="1168"/>
      <c r="D8" s="1168"/>
      <c r="E8" s="1168"/>
      <c r="F8" s="545" t="s">
        <v>648</v>
      </c>
      <c r="G8" s="113" t="s">
        <v>165</v>
      </c>
      <c r="H8" s="114" t="s">
        <v>166</v>
      </c>
    </row>
    <row r="9" spans="1:8" ht="13.5" thickBot="1">
      <c r="A9" s="57">
        <v>1</v>
      </c>
      <c r="B9" s="1169">
        <v>2</v>
      </c>
      <c r="C9" s="1169"/>
      <c r="D9" s="1169"/>
      <c r="E9" s="1169"/>
      <c r="F9" s="58">
        <v>3</v>
      </c>
      <c r="G9" s="58">
        <v>4</v>
      </c>
      <c r="H9" s="59">
        <v>5</v>
      </c>
    </row>
    <row r="10" spans="1:8">
      <c r="A10" s="53"/>
      <c r="B10" s="1170" t="s">
        <v>167</v>
      </c>
      <c r="C10" s="1171"/>
      <c r="D10" s="1171"/>
      <c r="E10" s="1172"/>
      <c r="F10" s="115"/>
      <c r="G10" s="115"/>
      <c r="H10" s="115"/>
    </row>
    <row r="11" spans="1:8">
      <c r="A11" s="83">
        <v>1</v>
      </c>
      <c r="B11" s="1157"/>
      <c r="C11" s="1158"/>
      <c r="D11" s="1158"/>
      <c r="E11" s="1159"/>
      <c r="F11" s="77"/>
      <c r="G11" s="77"/>
      <c r="H11" s="77">
        <f>G11-F11</f>
        <v>0</v>
      </c>
    </row>
    <row r="12" spans="1:8">
      <c r="A12" s="83">
        <v>2</v>
      </c>
      <c r="B12" s="1157"/>
      <c r="C12" s="1158"/>
      <c r="D12" s="1158"/>
      <c r="E12" s="1159"/>
      <c r="F12" s="77"/>
      <c r="G12" s="77"/>
      <c r="H12" s="77">
        <f>G12-F12</f>
        <v>0</v>
      </c>
    </row>
    <row r="13" spans="1:8">
      <c r="A13" s="106" t="s">
        <v>147</v>
      </c>
      <c r="B13" s="1157"/>
      <c r="C13" s="1158"/>
      <c r="D13" s="1158"/>
      <c r="E13" s="1159"/>
      <c r="F13" s="77"/>
      <c r="G13" s="77"/>
      <c r="H13" s="77">
        <f>G13-F13</f>
        <v>0</v>
      </c>
    </row>
    <row r="14" spans="1:8">
      <c r="A14" s="83"/>
      <c r="B14" s="1173" t="s">
        <v>171</v>
      </c>
      <c r="C14" s="1174"/>
      <c r="D14" s="1174"/>
      <c r="E14" s="1175"/>
      <c r="F14" s="110">
        <f>SUM(F11:F13)</f>
        <v>0</v>
      </c>
      <c r="G14" s="110">
        <f>SUM(G11:G13)</f>
        <v>0</v>
      </c>
      <c r="H14" s="110">
        <f>SUM(H11:H13)</f>
        <v>0</v>
      </c>
    </row>
    <row r="15" spans="1:8">
      <c r="A15" s="83"/>
      <c r="B15" s="1170" t="s">
        <v>168</v>
      </c>
      <c r="C15" s="1171"/>
      <c r="D15" s="1171"/>
      <c r="E15" s="1172"/>
      <c r="F15" s="77"/>
      <c r="G15" s="77"/>
      <c r="H15" s="77"/>
    </row>
    <row r="16" spans="1:8">
      <c r="A16" s="83">
        <v>1</v>
      </c>
      <c r="B16" s="1176"/>
      <c r="C16" s="1177"/>
      <c r="D16" s="1177"/>
      <c r="E16" s="1178"/>
      <c r="F16" s="77"/>
      <c r="G16" s="77"/>
      <c r="H16" s="81" t="s">
        <v>6</v>
      </c>
    </row>
    <row r="17" spans="1:8">
      <c r="A17" s="83">
        <v>2</v>
      </c>
      <c r="B17" s="1176"/>
      <c r="C17" s="1177"/>
      <c r="D17" s="1177"/>
      <c r="E17" s="1178"/>
      <c r="F17" s="77"/>
      <c r="G17" s="77"/>
      <c r="H17" s="81" t="s">
        <v>6</v>
      </c>
    </row>
    <row r="18" spans="1:8">
      <c r="A18" s="106" t="s">
        <v>147</v>
      </c>
      <c r="B18" s="1157"/>
      <c r="C18" s="1158"/>
      <c r="D18" s="1158"/>
      <c r="E18" s="1159"/>
      <c r="F18" s="77"/>
      <c r="G18" s="77"/>
      <c r="H18" s="81" t="s">
        <v>6</v>
      </c>
    </row>
    <row r="19" spans="1:8">
      <c r="A19" s="83"/>
      <c r="B19" s="1173" t="s">
        <v>171</v>
      </c>
      <c r="C19" s="1174"/>
      <c r="D19" s="1174"/>
      <c r="E19" s="1175"/>
      <c r="F19" s="110">
        <f>SUM(F16:F18)</f>
        <v>0</v>
      </c>
      <c r="G19" s="110">
        <f>SUM(G16:G18)</f>
        <v>0</v>
      </c>
      <c r="H19" s="116">
        <f>G19-F19</f>
        <v>0</v>
      </c>
    </row>
    <row r="20" spans="1:8">
      <c r="A20" s="83"/>
      <c r="B20" s="1173" t="s">
        <v>169</v>
      </c>
      <c r="C20" s="1174"/>
      <c r="D20" s="1174"/>
      <c r="E20" s="1175"/>
      <c r="F20" s="77"/>
      <c r="G20" s="77"/>
      <c r="H20" s="77"/>
    </row>
    <row r="21" spans="1:8">
      <c r="A21" s="83">
        <v>1</v>
      </c>
      <c r="B21" s="1176"/>
      <c r="C21" s="1177"/>
      <c r="D21" s="1177"/>
      <c r="E21" s="1178"/>
      <c r="F21" s="77"/>
      <c r="G21" s="77"/>
      <c r="H21" s="81" t="s">
        <v>6</v>
      </c>
    </row>
    <row r="22" spans="1:8">
      <c r="A22" s="83">
        <v>2</v>
      </c>
      <c r="B22" s="1157"/>
      <c r="C22" s="1158"/>
      <c r="D22" s="1158"/>
      <c r="E22" s="1159"/>
      <c r="F22" s="77"/>
      <c r="G22" s="77"/>
      <c r="H22" s="81" t="s">
        <v>6</v>
      </c>
    </row>
    <row r="23" spans="1:8">
      <c r="A23" s="106" t="s">
        <v>147</v>
      </c>
      <c r="B23" s="1157"/>
      <c r="C23" s="1158"/>
      <c r="D23" s="1158"/>
      <c r="E23" s="1159"/>
      <c r="F23" s="77"/>
      <c r="G23" s="77"/>
      <c r="H23" s="81" t="s">
        <v>6</v>
      </c>
    </row>
    <row r="24" spans="1:8">
      <c r="A24" s="83"/>
      <c r="B24" s="1173" t="s">
        <v>171</v>
      </c>
      <c r="C24" s="1174"/>
      <c r="D24" s="1174"/>
      <c r="E24" s="1175"/>
      <c r="F24" s="110">
        <f>SUM(F21:F23)</f>
        <v>0</v>
      </c>
      <c r="G24" s="110">
        <f>SUM(G21:G23)</f>
        <v>0</v>
      </c>
      <c r="H24" s="116">
        <f>G24-F24</f>
        <v>0</v>
      </c>
    </row>
    <row r="25" spans="1:8">
      <c r="A25" s="83"/>
      <c r="B25" s="1173" t="s">
        <v>170</v>
      </c>
      <c r="C25" s="1174"/>
      <c r="D25" s="1174"/>
      <c r="E25" s="1175"/>
      <c r="F25" s="77"/>
      <c r="G25" s="77"/>
      <c r="H25" s="77"/>
    </row>
    <row r="26" spans="1:8">
      <c r="A26" s="83">
        <v>1</v>
      </c>
      <c r="B26" s="1157"/>
      <c r="C26" s="1158"/>
      <c r="D26" s="1158"/>
      <c r="E26" s="1159"/>
      <c r="F26" s="77"/>
      <c r="G26" s="77"/>
      <c r="H26" s="81" t="s">
        <v>6</v>
      </c>
    </row>
    <row r="27" spans="1:8">
      <c r="A27" s="83">
        <v>2</v>
      </c>
      <c r="B27" s="1157"/>
      <c r="C27" s="1158"/>
      <c r="D27" s="1158"/>
      <c r="E27" s="1159"/>
      <c r="F27" s="77"/>
      <c r="G27" s="77"/>
      <c r="H27" s="81" t="s">
        <v>6</v>
      </c>
    </row>
    <row r="28" spans="1:8">
      <c r="A28" s="106" t="s">
        <v>147</v>
      </c>
      <c r="B28" s="1157"/>
      <c r="C28" s="1158"/>
      <c r="D28" s="1158"/>
      <c r="E28" s="1159"/>
      <c r="F28" s="77"/>
      <c r="G28" s="77"/>
      <c r="H28" s="81" t="s">
        <v>6</v>
      </c>
    </row>
    <row r="29" spans="1:8" ht="13.5" thickBot="1">
      <c r="A29" s="52"/>
      <c r="B29" s="1179" t="s">
        <v>171</v>
      </c>
      <c r="C29" s="1180"/>
      <c r="D29" s="1180"/>
      <c r="E29" s="1181"/>
      <c r="F29" s="116">
        <f>SUM(F26:F28)</f>
        <v>0</v>
      </c>
      <c r="G29" s="116">
        <f>SUM(G26:G28)</f>
        <v>0</v>
      </c>
      <c r="H29" s="116">
        <f>G29-F29</f>
        <v>0</v>
      </c>
    </row>
    <row r="30" spans="1:8" ht="32.450000000000003" customHeight="1" thickBot="1">
      <c r="A30" s="54"/>
      <c r="B30" s="1147" t="s">
        <v>800</v>
      </c>
      <c r="C30" s="1148"/>
      <c r="D30" s="1148"/>
      <c r="E30" s="1149"/>
      <c r="F30" s="117" t="s">
        <v>172</v>
      </c>
      <c r="G30" s="118" t="s">
        <v>172</v>
      </c>
      <c r="H30" s="802">
        <f>H14+H19+H24+H29</f>
        <v>0</v>
      </c>
    </row>
    <row r="31" spans="1:8" ht="67.900000000000006" customHeight="1">
      <c r="B31" s="107"/>
      <c r="C31" s="107"/>
      <c r="D31" s="107"/>
      <c r="E31" s="107"/>
      <c r="F31" s="108"/>
      <c r="G31" s="108"/>
      <c r="H31" s="643" t="s">
        <v>820</v>
      </c>
    </row>
    <row r="32" spans="1:8" ht="15.75">
      <c r="B32" s="107"/>
      <c r="C32" s="107"/>
      <c r="D32" s="64" t="s">
        <v>102</v>
      </c>
      <c r="E32" s="25"/>
      <c r="F32" s="25"/>
      <c r="G32" s="108"/>
      <c r="H32" s="109"/>
    </row>
    <row r="33" spans="2:8" ht="15.75">
      <c r="B33" s="107"/>
      <c r="C33" s="107"/>
      <c r="D33" s="19"/>
      <c r="E33" s="21" t="s">
        <v>103</v>
      </c>
      <c r="F33" s="21" t="s">
        <v>156</v>
      </c>
      <c r="G33" s="108"/>
      <c r="H33" s="109"/>
    </row>
  </sheetData>
  <mergeCells count="28">
    <mergeCell ref="B26:E26"/>
    <mergeCell ref="B27:E27"/>
    <mergeCell ref="B28:E28"/>
    <mergeCell ref="B29:E29"/>
    <mergeCell ref="B30:E30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D1:G1"/>
    <mergeCell ref="B2:C2"/>
    <mergeCell ref="E2:F2"/>
    <mergeCell ref="A5:H5"/>
    <mergeCell ref="A6:H6"/>
    <mergeCell ref="B8:E8"/>
    <mergeCell ref="B9:E9"/>
    <mergeCell ref="B10:E10"/>
    <mergeCell ref="B11:E11"/>
    <mergeCell ref="B12:E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M10" sqref="M10"/>
    </sheetView>
  </sheetViews>
  <sheetFormatPr defaultRowHeight="12.75"/>
  <cols>
    <col min="1" max="1" width="6.5703125" style="19" customWidth="1"/>
    <col min="2" max="2" width="10.5703125" style="19" customWidth="1"/>
    <col min="3" max="3" width="19.42578125" style="21" customWidth="1"/>
    <col min="4" max="4" width="6.28515625" style="21" customWidth="1"/>
    <col min="5" max="5" width="15.140625" style="19" customWidth="1"/>
    <col min="6" max="7" width="14" style="19" customWidth="1"/>
    <col min="8" max="8" width="23.28515625" style="19" customWidth="1"/>
    <col min="9" max="9" width="22.5703125" style="19" customWidth="1"/>
    <col min="10" max="238" width="8.85546875" style="19"/>
    <col min="239" max="240" width="4.140625" style="19" customWidth="1"/>
    <col min="241" max="244" width="6.28515625" style="19" customWidth="1"/>
    <col min="245" max="245" width="1" style="19" customWidth="1"/>
    <col min="246" max="246" width="0" style="19" hidden="1" customWidth="1"/>
    <col min="247" max="248" width="4.140625" style="19" customWidth="1"/>
    <col min="249" max="249" width="5.28515625" style="19" customWidth="1"/>
    <col min="250" max="250" width="0" style="19" hidden="1" customWidth="1"/>
    <col min="251" max="253" width="3.5703125" style="19" customWidth="1"/>
    <col min="254" max="254" width="3.140625" style="19" customWidth="1"/>
    <col min="255" max="258" width="3.28515625" style="19" customWidth="1"/>
    <col min="259" max="259" width="1" style="19" customWidth="1"/>
    <col min="260" max="261" width="0" style="19" hidden="1" customWidth="1"/>
    <col min="262" max="262" width="7.42578125" style="19" customWidth="1"/>
    <col min="263" max="263" width="6.140625" style="19" customWidth="1"/>
    <col min="264" max="264" width="0" style="19" hidden="1" customWidth="1"/>
    <col min="265" max="494" width="8.85546875" style="19"/>
    <col min="495" max="496" width="4.140625" style="19" customWidth="1"/>
    <col min="497" max="500" width="6.28515625" style="19" customWidth="1"/>
    <col min="501" max="501" width="1" style="19" customWidth="1"/>
    <col min="502" max="502" width="0" style="19" hidden="1" customWidth="1"/>
    <col min="503" max="504" width="4.140625" style="19" customWidth="1"/>
    <col min="505" max="505" width="5.28515625" style="19" customWidth="1"/>
    <col min="506" max="506" width="0" style="19" hidden="1" customWidth="1"/>
    <col min="507" max="509" width="3.5703125" style="19" customWidth="1"/>
    <col min="510" max="510" width="3.140625" style="19" customWidth="1"/>
    <col min="511" max="514" width="3.28515625" style="19" customWidth="1"/>
    <col min="515" max="515" width="1" style="19" customWidth="1"/>
    <col min="516" max="517" width="0" style="19" hidden="1" customWidth="1"/>
    <col min="518" max="518" width="7.42578125" style="19" customWidth="1"/>
    <col min="519" max="519" width="6.140625" style="19" customWidth="1"/>
    <col min="520" max="520" width="0" style="19" hidden="1" customWidth="1"/>
    <col min="521" max="750" width="8.85546875" style="19"/>
    <col min="751" max="752" width="4.140625" style="19" customWidth="1"/>
    <col min="753" max="756" width="6.28515625" style="19" customWidth="1"/>
    <col min="757" max="757" width="1" style="19" customWidth="1"/>
    <col min="758" max="758" width="0" style="19" hidden="1" customWidth="1"/>
    <col min="759" max="760" width="4.140625" style="19" customWidth="1"/>
    <col min="761" max="761" width="5.28515625" style="19" customWidth="1"/>
    <col min="762" max="762" width="0" style="19" hidden="1" customWidth="1"/>
    <col min="763" max="765" width="3.5703125" style="19" customWidth="1"/>
    <col min="766" max="766" width="3.140625" style="19" customWidth="1"/>
    <col min="767" max="770" width="3.28515625" style="19" customWidth="1"/>
    <col min="771" max="771" width="1" style="19" customWidth="1"/>
    <col min="772" max="773" width="0" style="19" hidden="1" customWidth="1"/>
    <col min="774" max="774" width="7.42578125" style="19" customWidth="1"/>
    <col min="775" max="775" width="6.140625" style="19" customWidth="1"/>
    <col min="776" max="776" width="0" style="19" hidden="1" customWidth="1"/>
    <col min="777" max="1006" width="8.85546875" style="19"/>
    <col min="1007" max="1008" width="4.140625" style="19" customWidth="1"/>
    <col min="1009" max="1012" width="6.28515625" style="19" customWidth="1"/>
    <col min="1013" max="1013" width="1" style="19" customWidth="1"/>
    <col min="1014" max="1014" width="0" style="19" hidden="1" customWidth="1"/>
    <col min="1015" max="1016" width="4.140625" style="19" customWidth="1"/>
    <col min="1017" max="1017" width="5.28515625" style="19" customWidth="1"/>
    <col min="1018" max="1018" width="0" style="19" hidden="1" customWidth="1"/>
    <col min="1019" max="1021" width="3.5703125" style="19" customWidth="1"/>
    <col min="1022" max="1022" width="3.140625" style="19" customWidth="1"/>
    <col min="1023" max="1026" width="3.28515625" style="19" customWidth="1"/>
    <col min="1027" max="1027" width="1" style="19" customWidth="1"/>
    <col min="1028" max="1029" width="0" style="19" hidden="1" customWidth="1"/>
    <col min="1030" max="1030" width="7.42578125" style="19" customWidth="1"/>
    <col min="1031" max="1031" width="6.140625" style="19" customWidth="1"/>
    <col min="1032" max="1032" width="0" style="19" hidden="1" customWidth="1"/>
    <col min="1033" max="1262" width="8.85546875" style="19"/>
    <col min="1263" max="1264" width="4.140625" style="19" customWidth="1"/>
    <col min="1265" max="1268" width="6.28515625" style="19" customWidth="1"/>
    <col min="1269" max="1269" width="1" style="19" customWidth="1"/>
    <col min="1270" max="1270" width="0" style="19" hidden="1" customWidth="1"/>
    <col min="1271" max="1272" width="4.140625" style="19" customWidth="1"/>
    <col min="1273" max="1273" width="5.28515625" style="19" customWidth="1"/>
    <col min="1274" max="1274" width="0" style="19" hidden="1" customWidth="1"/>
    <col min="1275" max="1277" width="3.5703125" style="19" customWidth="1"/>
    <col min="1278" max="1278" width="3.140625" style="19" customWidth="1"/>
    <col min="1279" max="1282" width="3.28515625" style="19" customWidth="1"/>
    <col min="1283" max="1283" width="1" style="19" customWidth="1"/>
    <col min="1284" max="1285" width="0" style="19" hidden="1" customWidth="1"/>
    <col min="1286" max="1286" width="7.42578125" style="19" customWidth="1"/>
    <col min="1287" max="1287" width="6.140625" style="19" customWidth="1"/>
    <col min="1288" max="1288" width="0" style="19" hidden="1" customWidth="1"/>
    <col min="1289" max="1518" width="8.85546875" style="19"/>
    <col min="1519" max="1520" width="4.140625" style="19" customWidth="1"/>
    <col min="1521" max="1524" width="6.28515625" style="19" customWidth="1"/>
    <col min="1525" max="1525" width="1" style="19" customWidth="1"/>
    <col min="1526" max="1526" width="0" style="19" hidden="1" customWidth="1"/>
    <col min="1527" max="1528" width="4.140625" style="19" customWidth="1"/>
    <col min="1529" max="1529" width="5.28515625" style="19" customWidth="1"/>
    <col min="1530" max="1530" width="0" style="19" hidden="1" customWidth="1"/>
    <col min="1531" max="1533" width="3.5703125" style="19" customWidth="1"/>
    <col min="1534" max="1534" width="3.140625" style="19" customWidth="1"/>
    <col min="1535" max="1538" width="3.28515625" style="19" customWidth="1"/>
    <col min="1539" max="1539" width="1" style="19" customWidth="1"/>
    <col min="1540" max="1541" width="0" style="19" hidden="1" customWidth="1"/>
    <col min="1542" max="1542" width="7.42578125" style="19" customWidth="1"/>
    <col min="1543" max="1543" width="6.140625" style="19" customWidth="1"/>
    <col min="1544" max="1544" width="0" style="19" hidden="1" customWidth="1"/>
    <col min="1545" max="1774" width="8.85546875" style="19"/>
    <col min="1775" max="1776" width="4.140625" style="19" customWidth="1"/>
    <col min="1777" max="1780" width="6.28515625" style="19" customWidth="1"/>
    <col min="1781" max="1781" width="1" style="19" customWidth="1"/>
    <col min="1782" max="1782" width="0" style="19" hidden="1" customWidth="1"/>
    <col min="1783" max="1784" width="4.140625" style="19" customWidth="1"/>
    <col min="1785" max="1785" width="5.28515625" style="19" customWidth="1"/>
    <col min="1786" max="1786" width="0" style="19" hidden="1" customWidth="1"/>
    <col min="1787" max="1789" width="3.5703125" style="19" customWidth="1"/>
    <col min="1790" max="1790" width="3.140625" style="19" customWidth="1"/>
    <col min="1791" max="1794" width="3.28515625" style="19" customWidth="1"/>
    <col min="1795" max="1795" width="1" style="19" customWidth="1"/>
    <col min="1796" max="1797" width="0" style="19" hidden="1" customWidth="1"/>
    <col min="1798" max="1798" width="7.42578125" style="19" customWidth="1"/>
    <col min="1799" max="1799" width="6.140625" style="19" customWidth="1"/>
    <col min="1800" max="1800" width="0" style="19" hidden="1" customWidth="1"/>
    <col min="1801" max="2030" width="8.85546875" style="19"/>
    <col min="2031" max="2032" width="4.140625" style="19" customWidth="1"/>
    <col min="2033" max="2036" width="6.28515625" style="19" customWidth="1"/>
    <col min="2037" max="2037" width="1" style="19" customWidth="1"/>
    <col min="2038" max="2038" width="0" style="19" hidden="1" customWidth="1"/>
    <col min="2039" max="2040" width="4.140625" style="19" customWidth="1"/>
    <col min="2041" max="2041" width="5.28515625" style="19" customWidth="1"/>
    <col min="2042" max="2042" width="0" style="19" hidden="1" customWidth="1"/>
    <col min="2043" max="2045" width="3.5703125" style="19" customWidth="1"/>
    <col min="2046" max="2046" width="3.140625" style="19" customWidth="1"/>
    <col min="2047" max="2050" width="3.28515625" style="19" customWidth="1"/>
    <col min="2051" max="2051" width="1" style="19" customWidth="1"/>
    <col min="2052" max="2053" width="0" style="19" hidden="1" customWidth="1"/>
    <col min="2054" max="2054" width="7.42578125" style="19" customWidth="1"/>
    <col min="2055" max="2055" width="6.140625" style="19" customWidth="1"/>
    <col min="2056" max="2056" width="0" style="19" hidden="1" customWidth="1"/>
    <col min="2057" max="2286" width="8.85546875" style="19"/>
    <col min="2287" max="2288" width="4.140625" style="19" customWidth="1"/>
    <col min="2289" max="2292" width="6.28515625" style="19" customWidth="1"/>
    <col min="2293" max="2293" width="1" style="19" customWidth="1"/>
    <col min="2294" max="2294" width="0" style="19" hidden="1" customWidth="1"/>
    <col min="2295" max="2296" width="4.140625" style="19" customWidth="1"/>
    <col min="2297" max="2297" width="5.28515625" style="19" customWidth="1"/>
    <col min="2298" max="2298" width="0" style="19" hidden="1" customWidth="1"/>
    <col min="2299" max="2301" width="3.5703125" style="19" customWidth="1"/>
    <col min="2302" max="2302" width="3.140625" style="19" customWidth="1"/>
    <col min="2303" max="2306" width="3.28515625" style="19" customWidth="1"/>
    <col min="2307" max="2307" width="1" style="19" customWidth="1"/>
    <col min="2308" max="2309" width="0" style="19" hidden="1" customWidth="1"/>
    <col min="2310" max="2310" width="7.42578125" style="19" customWidth="1"/>
    <col min="2311" max="2311" width="6.140625" style="19" customWidth="1"/>
    <col min="2312" max="2312" width="0" style="19" hidden="1" customWidth="1"/>
    <col min="2313" max="2542" width="8.85546875" style="19"/>
    <col min="2543" max="2544" width="4.140625" style="19" customWidth="1"/>
    <col min="2545" max="2548" width="6.28515625" style="19" customWidth="1"/>
    <col min="2549" max="2549" width="1" style="19" customWidth="1"/>
    <col min="2550" max="2550" width="0" style="19" hidden="1" customWidth="1"/>
    <col min="2551" max="2552" width="4.140625" style="19" customWidth="1"/>
    <col min="2553" max="2553" width="5.28515625" style="19" customWidth="1"/>
    <col min="2554" max="2554" width="0" style="19" hidden="1" customWidth="1"/>
    <col min="2555" max="2557" width="3.5703125" style="19" customWidth="1"/>
    <col min="2558" max="2558" width="3.140625" style="19" customWidth="1"/>
    <col min="2559" max="2562" width="3.28515625" style="19" customWidth="1"/>
    <col min="2563" max="2563" width="1" style="19" customWidth="1"/>
    <col min="2564" max="2565" width="0" style="19" hidden="1" customWidth="1"/>
    <col min="2566" max="2566" width="7.42578125" style="19" customWidth="1"/>
    <col min="2567" max="2567" width="6.140625" style="19" customWidth="1"/>
    <col min="2568" max="2568" width="0" style="19" hidden="1" customWidth="1"/>
    <col min="2569" max="2798" width="8.85546875" style="19"/>
    <col min="2799" max="2800" width="4.140625" style="19" customWidth="1"/>
    <col min="2801" max="2804" width="6.28515625" style="19" customWidth="1"/>
    <col min="2805" max="2805" width="1" style="19" customWidth="1"/>
    <col min="2806" max="2806" width="0" style="19" hidden="1" customWidth="1"/>
    <col min="2807" max="2808" width="4.140625" style="19" customWidth="1"/>
    <col min="2809" max="2809" width="5.28515625" style="19" customWidth="1"/>
    <col min="2810" max="2810" width="0" style="19" hidden="1" customWidth="1"/>
    <col min="2811" max="2813" width="3.5703125" style="19" customWidth="1"/>
    <col min="2814" max="2814" width="3.140625" style="19" customWidth="1"/>
    <col min="2815" max="2818" width="3.28515625" style="19" customWidth="1"/>
    <col min="2819" max="2819" width="1" style="19" customWidth="1"/>
    <col min="2820" max="2821" width="0" style="19" hidden="1" customWidth="1"/>
    <col min="2822" max="2822" width="7.42578125" style="19" customWidth="1"/>
    <col min="2823" max="2823" width="6.140625" style="19" customWidth="1"/>
    <col min="2824" max="2824" width="0" style="19" hidden="1" customWidth="1"/>
    <col min="2825" max="3054" width="8.85546875" style="19"/>
    <col min="3055" max="3056" width="4.140625" style="19" customWidth="1"/>
    <col min="3057" max="3060" width="6.28515625" style="19" customWidth="1"/>
    <col min="3061" max="3061" width="1" style="19" customWidth="1"/>
    <col min="3062" max="3062" width="0" style="19" hidden="1" customWidth="1"/>
    <col min="3063" max="3064" width="4.140625" style="19" customWidth="1"/>
    <col min="3065" max="3065" width="5.28515625" style="19" customWidth="1"/>
    <col min="3066" max="3066" width="0" style="19" hidden="1" customWidth="1"/>
    <col min="3067" max="3069" width="3.5703125" style="19" customWidth="1"/>
    <col min="3070" max="3070" width="3.140625" style="19" customWidth="1"/>
    <col min="3071" max="3074" width="3.28515625" style="19" customWidth="1"/>
    <col min="3075" max="3075" width="1" style="19" customWidth="1"/>
    <col min="3076" max="3077" width="0" style="19" hidden="1" customWidth="1"/>
    <col min="3078" max="3078" width="7.42578125" style="19" customWidth="1"/>
    <col min="3079" max="3079" width="6.140625" style="19" customWidth="1"/>
    <col min="3080" max="3080" width="0" style="19" hidden="1" customWidth="1"/>
    <col min="3081" max="3310" width="8.85546875" style="19"/>
    <col min="3311" max="3312" width="4.140625" style="19" customWidth="1"/>
    <col min="3313" max="3316" width="6.28515625" style="19" customWidth="1"/>
    <col min="3317" max="3317" width="1" style="19" customWidth="1"/>
    <col min="3318" max="3318" width="0" style="19" hidden="1" customWidth="1"/>
    <col min="3319" max="3320" width="4.140625" style="19" customWidth="1"/>
    <col min="3321" max="3321" width="5.28515625" style="19" customWidth="1"/>
    <col min="3322" max="3322" width="0" style="19" hidden="1" customWidth="1"/>
    <col min="3323" max="3325" width="3.5703125" style="19" customWidth="1"/>
    <col min="3326" max="3326" width="3.140625" style="19" customWidth="1"/>
    <col min="3327" max="3330" width="3.28515625" style="19" customWidth="1"/>
    <col min="3331" max="3331" width="1" style="19" customWidth="1"/>
    <col min="3332" max="3333" width="0" style="19" hidden="1" customWidth="1"/>
    <col min="3334" max="3334" width="7.42578125" style="19" customWidth="1"/>
    <col min="3335" max="3335" width="6.140625" style="19" customWidth="1"/>
    <col min="3336" max="3336" width="0" style="19" hidden="1" customWidth="1"/>
    <col min="3337" max="3566" width="8.85546875" style="19"/>
    <col min="3567" max="3568" width="4.140625" style="19" customWidth="1"/>
    <col min="3569" max="3572" width="6.28515625" style="19" customWidth="1"/>
    <col min="3573" max="3573" width="1" style="19" customWidth="1"/>
    <col min="3574" max="3574" width="0" style="19" hidden="1" customWidth="1"/>
    <col min="3575" max="3576" width="4.140625" style="19" customWidth="1"/>
    <col min="3577" max="3577" width="5.28515625" style="19" customWidth="1"/>
    <col min="3578" max="3578" width="0" style="19" hidden="1" customWidth="1"/>
    <col min="3579" max="3581" width="3.5703125" style="19" customWidth="1"/>
    <col min="3582" max="3582" width="3.140625" style="19" customWidth="1"/>
    <col min="3583" max="3586" width="3.28515625" style="19" customWidth="1"/>
    <col min="3587" max="3587" width="1" style="19" customWidth="1"/>
    <col min="3588" max="3589" width="0" style="19" hidden="1" customWidth="1"/>
    <col min="3590" max="3590" width="7.42578125" style="19" customWidth="1"/>
    <col min="3591" max="3591" width="6.140625" style="19" customWidth="1"/>
    <col min="3592" max="3592" width="0" style="19" hidden="1" customWidth="1"/>
    <col min="3593" max="3822" width="8.85546875" style="19"/>
    <col min="3823" max="3824" width="4.140625" style="19" customWidth="1"/>
    <col min="3825" max="3828" width="6.28515625" style="19" customWidth="1"/>
    <col min="3829" max="3829" width="1" style="19" customWidth="1"/>
    <col min="3830" max="3830" width="0" style="19" hidden="1" customWidth="1"/>
    <col min="3831" max="3832" width="4.140625" style="19" customWidth="1"/>
    <col min="3833" max="3833" width="5.28515625" style="19" customWidth="1"/>
    <col min="3834" max="3834" width="0" style="19" hidden="1" customWidth="1"/>
    <col min="3835" max="3837" width="3.5703125" style="19" customWidth="1"/>
    <col min="3838" max="3838" width="3.140625" style="19" customWidth="1"/>
    <col min="3839" max="3842" width="3.28515625" style="19" customWidth="1"/>
    <col min="3843" max="3843" width="1" style="19" customWidth="1"/>
    <col min="3844" max="3845" width="0" style="19" hidden="1" customWidth="1"/>
    <col min="3846" max="3846" width="7.42578125" style="19" customWidth="1"/>
    <col min="3847" max="3847" width="6.140625" style="19" customWidth="1"/>
    <col min="3848" max="3848" width="0" style="19" hidden="1" customWidth="1"/>
    <col min="3849" max="4078" width="8.85546875" style="19"/>
    <col min="4079" max="4080" width="4.140625" style="19" customWidth="1"/>
    <col min="4081" max="4084" width="6.28515625" style="19" customWidth="1"/>
    <col min="4085" max="4085" width="1" style="19" customWidth="1"/>
    <col min="4086" max="4086" width="0" style="19" hidden="1" customWidth="1"/>
    <col min="4087" max="4088" width="4.140625" style="19" customWidth="1"/>
    <col min="4089" max="4089" width="5.28515625" style="19" customWidth="1"/>
    <col min="4090" max="4090" width="0" style="19" hidden="1" customWidth="1"/>
    <col min="4091" max="4093" width="3.5703125" style="19" customWidth="1"/>
    <col min="4094" max="4094" width="3.140625" style="19" customWidth="1"/>
    <col min="4095" max="4098" width="3.28515625" style="19" customWidth="1"/>
    <col min="4099" max="4099" width="1" style="19" customWidth="1"/>
    <col min="4100" max="4101" width="0" style="19" hidden="1" customWidth="1"/>
    <col min="4102" max="4102" width="7.42578125" style="19" customWidth="1"/>
    <col min="4103" max="4103" width="6.140625" style="19" customWidth="1"/>
    <col min="4104" max="4104" width="0" style="19" hidden="1" customWidth="1"/>
    <col min="4105" max="4334" width="8.85546875" style="19"/>
    <col min="4335" max="4336" width="4.140625" style="19" customWidth="1"/>
    <col min="4337" max="4340" width="6.28515625" style="19" customWidth="1"/>
    <col min="4341" max="4341" width="1" style="19" customWidth="1"/>
    <col min="4342" max="4342" width="0" style="19" hidden="1" customWidth="1"/>
    <col min="4343" max="4344" width="4.140625" style="19" customWidth="1"/>
    <col min="4345" max="4345" width="5.28515625" style="19" customWidth="1"/>
    <col min="4346" max="4346" width="0" style="19" hidden="1" customWidth="1"/>
    <col min="4347" max="4349" width="3.5703125" style="19" customWidth="1"/>
    <col min="4350" max="4350" width="3.140625" style="19" customWidth="1"/>
    <col min="4351" max="4354" width="3.28515625" style="19" customWidth="1"/>
    <col min="4355" max="4355" width="1" style="19" customWidth="1"/>
    <col min="4356" max="4357" width="0" style="19" hidden="1" customWidth="1"/>
    <col min="4358" max="4358" width="7.42578125" style="19" customWidth="1"/>
    <col min="4359" max="4359" width="6.140625" style="19" customWidth="1"/>
    <col min="4360" max="4360" width="0" style="19" hidden="1" customWidth="1"/>
    <col min="4361" max="4590" width="8.85546875" style="19"/>
    <col min="4591" max="4592" width="4.140625" style="19" customWidth="1"/>
    <col min="4593" max="4596" width="6.28515625" style="19" customWidth="1"/>
    <col min="4597" max="4597" width="1" style="19" customWidth="1"/>
    <col min="4598" max="4598" width="0" style="19" hidden="1" customWidth="1"/>
    <col min="4599" max="4600" width="4.140625" style="19" customWidth="1"/>
    <col min="4601" max="4601" width="5.28515625" style="19" customWidth="1"/>
    <col min="4602" max="4602" width="0" style="19" hidden="1" customWidth="1"/>
    <col min="4603" max="4605" width="3.5703125" style="19" customWidth="1"/>
    <col min="4606" max="4606" width="3.140625" style="19" customWidth="1"/>
    <col min="4607" max="4610" width="3.28515625" style="19" customWidth="1"/>
    <col min="4611" max="4611" width="1" style="19" customWidth="1"/>
    <col min="4612" max="4613" width="0" style="19" hidden="1" customWidth="1"/>
    <col min="4614" max="4614" width="7.42578125" style="19" customWidth="1"/>
    <col min="4615" max="4615" width="6.140625" style="19" customWidth="1"/>
    <col min="4616" max="4616" width="0" style="19" hidden="1" customWidth="1"/>
    <col min="4617" max="4846" width="8.85546875" style="19"/>
    <col min="4847" max="4848" width="4.140625" style="19" customWidth="1"/>
    <col min="4849" max="4852" width="6.28515625" style="19" customWidth="1"/>
    <col min="4853" max="4853" width="1" style="19" customWidth="1"/>
    <col min="4854" max="4854" width="0" style="19" hidden="1" customWidth="1"/>
    <col min="4855" max="4856" width="4.140625" style="19" customWidth="1"/>
    <col min="4857" max="4857" width="5.28515625" style="19" customWidth="1"/>
    <col min="4858" max="4858" width="0" style="19" hidden="1" customWidth="1"/>
    <col min="4859" max="4861" width="3.5703125" style="19" customWidth="1"/>
    <col min="4862" max="4862" width="3.140625" style="19" customWidth="1"/>
    <col min="4863" max="4866" width="3.28515625" style="19" customWidth="1"/>
    <col min="4867" max="4867" width="1" style="19" customWidth="1"/>
    <col min="4868" max="4869" width="0" style="19" hidden="1" customWidth="1"/>
    <col min="4870" max="4870" width="7.42578125" style="19" customWidth="1"/>
    <col min="4871" max="4871" width="6.140625" style="19" customWidth="1"/>
    <col min="4872" max="4872" width="0" style="19" hidden="1" customWidth="1"/>
    <col min="4873" max="5102" width="8.85546875" style="19"/>
    <col min="5103" max="5104" width="4.140625" style="19" customWidth="1"/>
    <col min="5105" max="5108" width="6.28515625" style="19" customWidth="1"/>
    <col min="5109" max="5109" width="1" style="19" customWidth="1"/>
    <col min="5110" max="5110" width="0" style="19" hidden="1" customWidth="1"/>
    <col min="5111" max="5112" width="4.140625" style="19" customWidth="1"/>
    <col min="5113" max="5113" width="5.28515625" style="19" customWidth="1"/>
    <col min="5114" max="5114" width="0" style="19" hidden="1" customWidth="1"/>
    <col min="5115" max="5117" width="3.5703125" style="19" customWidth="1"/>
    <col min="5118" max="5118" width="3.140625" style="19" customWidth="1"/>
    <col min="5119" max="5122" width="3.28515625" style="19" customWidth="1"/>
    <col min="5123" max="5123" width="1" style="19" customWidth="1"/>
    <col min="5124" max="5125" width="0" style="19" hidden="1" customWidth="1"/>
    <col min="5126" max="5126" width="7.42578125" style="19" customWidth="1"/>
    <col min="5127" max="5127" width="6.140625" style="19" customWidth="1"/>
    <col min="5128" max="5128" width="0" style="19" hidden="1" customWidth="1"/>
    <col min="5129" max="5358" width="8.85546875" style="19"/>
    <col min="5359" max="5360" width="4.140625" style="19" customWidth="1"/>
    <col min="5361" max="5364" width="6.28515625" style="19" customWidth="1"/>
    <col min="5365" max="5365" width="1" style="19" customWidth="1"/>
    <col min="5366" max="5366" width="0" style="19" hidden="1" customWidth="1"/>
    <col min="5367" max="5368" width="4.140625" style="19" customWidth="1"/>
    <col min="5369" max="5369" width="5.28515625" style="19" customWidth="1"/>
    <col min="5370" max="5370" width="0" style="19" hidden="1" customWidth="1"/>
    <col min="5371" max="5373" width="3.5703125" style="19" customWidth="1"/>
    <col min="5374" max="5374" width="3.140625" style="19" customWidth="1"/>
    <col min="5375" max="5378" width="3.28515625" style="19" customWidth="1"/>
    <col min="5379" max="5379" width="1" style="19" customWidth="1"/>
    <col min="5380" max="5381" width="0" style="19" hidden="1" customWidth="1"/>
    <col min="5382" max="5382" width="7.42578125" style="19" customWidth="1"/>
    <col min="5383" max="5383" width="6.140625" style="19" customWidth="1"/>
    <col min="5384" max="5384" width="0" style="19" hidden="1" customWidth="1"/>
    <col min="5385" max="5614" width="8.85546875" style="19"/>
    <col min="5615" max="5616" width="4.140625" style="19" customWidth="1"/>
    <col min="5617" max="5620" width="6.28515625" style="19" customWidth="1"/>
    <col min="5621" max="5621" width="1" style="19" customWidth="1"/>
    <col min="5622" max="5622" width="0" style="19" hidden="1" customWidth="1"/>
    <col min="5623" max="5624" width="4.140625" style="19" customWidth="1"/>
    <col min="5625" max="5625" width="5.28515625" style="19" customWidth="1"/>
    <col min="5626" max="5626" width="0" style="19" hidden="1" customWidth="1"/>
    <col min="5627" max="5629" width="3.5703125" style="19" customWidth="1"/>
    <col min="5630" max="5630" width="3.140625" style="19" customWidth="1"/>
    <col min="5631" max="5634" width="3.28515625" style="19" customWidth="1"/>
    <col min="5635" max="5635" width="1" style="19" customWidth="1"/>
    <col min="5636" max="5637" width="0" style="19" hidden="1" customWidth="1"/>
    <col min="5638" max="5638" width="7.42578125" style="19" customWidth="1"/>
    <col min="5639" max="5639" width="6.140625" style="19" customWidth="1"/>
    <col min="5640" max="5640" width="0" style="19" hidden="1" customWidth="1"/>
    <col min="5641" max="5870" width="8.85546875" style="19"/>
    <col min="5871" max="5872" width="4.140625" style="19" customWidth="1"/>
    <col min="5873" max="5876" width="6.28515625" style="19" customWidth="1"/>
    <col min="5877" max="5877" width="1" style="19" customWidth="1"/>
    <col min="5878" max="5878" width="0" style="19" hidden="1" customWidth="1"/>
    <col min="5879" max="5880" width="4.140625" style="19" customWidth="1"/>
    <col min="5881" max="5881" width="5.28515625" style="19" customWidth="1"/>
    <col min="5882" max="5882" width="0" style="19" hidden="1" customWidth="1"/>
    <col min="5883" max="5885" width="3.5703125" style="19" customWidth="1"/>
    <col min="5886" max="5886" width="3.140625" style="19" customWidth="1"/>
    <col min="5887" max="5890" width="3.28515625" style="19" customWidth="1"/>
    <col min="5891" max="5891" width="1" style="19" customWidth="1"/>
    <col min="5892" max="5893" width="0" style="19" hidden="1" customWidth="1"/>
    <col min="5894" max="5894" width="7.42578125" style="19" customWidth="1"/>
    <col min="5895" max="5895" width="6.140625" style="19" customWidth="1"/>
    <col min="5896" max="5896" width="0" style="19" hidden="1" customWidth="1"/>
    <col min="5897" max="6126" width="8.85546875" style="19"/>
    <col min="6127" max="6128" width="4.140625" style="19" customWidth="1"/>
    <col min="6129" max="6132" width="6.28515625" style="19" customWidth="1"/>
    <col min="6133" max="6133" width="1" style="19" customWidth="1"/>
    <col min="6134" max="6134" width="0" style="19" hidden="1" customWidth="1"/>
    <col min="6135" max="6136" width="4.140625" style="19" customWidth="1"/>
    <col min="6137" max="6137" width="5.28515625" style="19" customWidth="1"/>
    <col min="6138" max="6138" width="0" style="19" hidden="1" customWidth="1"/>
    <col min="6139" max="6141" width="3.5703125" style="19" customWidth="1"/>
    <col min="6142" max="6142" width="3.140625" style="19" customWidth="1"/>
    <col min="6143" max="6146" width="3.28515625" style="19" customWidth="1"/>
    <col min="6147" max="6147" width="1" style="19" customWidth="1"/>
    <col min="6148" max="6149" width="0" style="19" hidden="1" customWidth="1"/>
    <col min="6150" max="6150" width="7.42578125" style="19" customWidth="1"/>
    <col min="6151" max="6151" width="6.140625" style="19" customWidth="1"/>
    <col min="6152" max="6152" width="0" style="19" hidden="1" customWidth="1"/>
    <col min="6153" max="6382" width="8.85546875" style="19"/>
    <col min="6383" max="6384" width="4.140625" style="19" customWidth="1"/>
    <col min="6385" max="6388" width="6.28515625" style="19" customWidth="1"/>
    <col min="6389" max="6389" width="1" style="19" customWidth="1"/>
    <col min="6390" max="6390" width="0" style="19" hidden="1" customWidth="1"/>
    <col min="6391" max="6392" width="4.140625" style="19" customWidth="1"/>
    <col min="6393" max="6393" width="5.28515625" style="19" customWidth="1"/>
    <col min="6394" max="6394" width="0" style="19" hidden="1" customWidth="1"/>
    <col min="6395" max="6397" width="3.5703125" style="19" customWidth="1"/>
    <col min="6398" max="6398" width="3.140625" style="19" customWidth="1"/>
    <col min="6399" max="6402" width="3.28515625" style="19" customWidth="1"/>
    <col min="6403" max="6403" width="1" style="19" customWidth="1"/>
    <col min="6404" max="6405" width="0" style="19" hidden="1" customWidth="1"/>
    <col min="6406" max="6406" width="7.42578125" style="19" customWidth="1"/>
    <col min="6407" max="6407" width="6.140625" style="19" customWidth="1"/>
    <col min="6408" max="6408" width="0" style="19" hidden="1" customWidth="1"/>
    <col min="6409" max="6638" width="8.85546875" style="19"/>
    <col min="6639" max="6640" width="4.140625" style="19" customWidth="1"/>
    <col min="6641" max="6644" width="6.28515625" style="19" customWidth="1"/>
    <col min="6645" max="6645" width="1" style="19" customWidth="1"/>
    <col min="6646" max="6646" width="0" style="19" hidden="1" customWidth="1"/>
    <col min="6647" max="6648" width="4.140625" style="19" customWidth="1"/>
    <col min="6649" max="6649" width="5.28515625" style="19" customWidth="1"/>
    <col min="6650" max="6650" width="0" style="19" hidden="1" customWidth="1"/>
    <col min="6651" max="6653" width="3.5703125" style="19" customWidth="1"/>
    <col min="6654" max="6654" width="3.140625" style="19" customWidth="1"/>
    <col min="6655" max="6658" width="3.28515625" style="19" customWidth="1"/>
    <col min="6659" max="6659" width="1" style="19" customWidth="1"/>
    <col min="6660" max="6661" width="0" style="19" hidden="1" customWidth="1"/>
    <col min="6662" max="6662" width="7.42578125" style="19" customWidth="1"/>
    <col min="6663" max="6663" width="6.140625" style="19" customWidth="1"/>
    <col min="6664" max="6664" width="0" style="19" hidden="1" customWidth="1"/>
    <col min="6665" max="6894" width="8.85546875" style="19"/>
    <col min="6895" max="6896" width="4.140625" style="19" customWidth="1"/>
    <col min="6897" max="6900" width="6.28515625" style="19" customWidth="1"/>
    <col min="6901" max="6901" width="1" style="19" customWidth="1"/>
    <col min="6902" max="6902" width="0" style="19" hidden="1" customWidth="1"/>
    <col min="6903" max="6904" width="4.140625" style="19" customWidth="1"/>
    <col min="6905" max="6905" width="5.28515625" style="19" customWidth="1"/>
    <col min="6906" max="6906" width="0" style="19" hidden="1" customWidth="1"/>
    <col min="6907" max="6909" width="3.5703125" style="19" customWidth="1"/>
    <col min="6910" max="6910" width="3.140625" style="19" customWidth="1"/>
    <col min="6911" max="6914" width="3.28515625" style="19" customWidth="1"/>
    <col min="6915" max="6915" width="1" style="19" customWidth="1"/>
    <col min="6916" max="6917" width="0" style="19" hidden="1" customWidth="1"/>
    <col min="6918" max="6918" width="7.42578125" style="19" customWidth="1"/>
    <col min="6919" max="6919" width="6.140625" style="19" customWidth="1"/>
    <col min="6920" max="6920" width="0" style="19" hidden="1" customWidth="1"/>
    <col min="6921" max="7150" width="8.85546875" style="19"/>
    <col min="7151" max="7152" width="4.140625" style="19" customWidth="1"/>
    <col min="7153" max="7156" width="6.28515625" style="19" customWidth="1"/>
    <col min="7157" max="7157" width="1" style="19" customWidth="1"/>
    <col min="7158" max="7158" width="0" style="19" hidden="1" customWidth="1"/>
    <col min="7159" max="7160" width="4.140625" style="19" customWidth="1"/>
    <col min="7161" max="7161" width="5.28515625" style="19" customWidth="1"/>
    <col min="7162" max="7162" width="0" style="19" hidden="1" customWidth="1"/>
    <col min="7163" max="7165" width="3.5703125" style="19" customWidth="1"/>
    <col min="7166" max="7166" width="3.140625" style="19" customWidth="1"/>
    <col min="7167" max="7170" width="3.28515625" style="19" customWidth="1"/>
    <col min="7171" max="7171" width="1" style="19" customWidth="1"/>
    <col min="7172" max="7173" width="0" style="19" hidden="1" customWidth="1"/>
    <col min="7174" max="7174" width="7.42578125" style="19" customWidth="1"/>
    <col min="7175" max="7175" width="6.140625" style="19" customWidth="1"/>
    <col min="7176" max="7176" width="0" style="19" hidden="1" customWidth="1"/>
    <col min="7177" max="7406" width="8.85546875" style="19"/>
    <col min="7407" max="7408" width="4.140625" style="19" customWidth="1"/>
    <col min="7409" max="7412" width="6.28515625" style="19" customWidth="1"/>
    <col min="7413" max="7413" width="1" style="19" customWidth="1"/>
    <col min="7414" max="7414" width="0" style="19" hidden="1" customWidth="1"/>
    <col min="7415" max="7416" width="4.140625" style="19" customWidth="1"/>
    <col min="7417" max="7417" width="5.28515625" style="19" customWidth="1"/>
    <col min="7418" max="7418" width="0" style="19" hidden="1" customWidth="1"/>
    <col min="7419" max="7421" width="3.5703125" style="19" customWidth="1"/>
    <col min="7422" max="7422" width="3.140625" style="19" customWidth="1"/>
    <col min="7423" max="7426" width="3.28515625" style="19" customWidth="1"/>
    <col min="7427" max="7427" width="1" style="19" customWidth="1"/>
    <col min="7428" max="7429" width="0" style="19" hidden="1" customWidth="1"/>
    <col min="7430" max="7430" width="7.42578125" style="19" customWidth="1"/>
    <col min="7431" max="7431" width="6.140625" style="19" customWidth="1"/>
    <col min="7432" max="7432" width="0" style="19" hidden="1" customWidth="1"/>
    <col min="7433" max="7662" width="8.85546875" style="19"/>
    <col min="7663" max="7664" width="4.140625" style="19" customWidth="1"/>
    <col min="7665" max="7668" width="6.28515625" style="19" customWidth="1"/>
    <col min="7669" max="7669" width="1" style="19" customWidth="1"/>
    <col min="7670" max="7670" width="0" style="19" hidden="1" customWidth="1"/>
    <col min="7671" max="7672" width="4.140625" style="19" customWidth="1"/>
    <col min="7673" max="7673" width="5.28515625" style="19" customWidth="1"/>
    <col min="7674" max="7674" width="0" style="19" hidden="1" customWidth="1"/>
    <col min="7675" max="7677" width="3.5703125" style="19" customWidth="1"/>
    <col min="7678" max="7678" width="3.140625" style="19" customWidth="1"/>
    <col min="7679" max="7682" width="3.28515625" style="19" customWidth="1"/>
    <col min="7683" max="7683" width="1" style="19" customWidth="1"/>
    <col min="7684" max="7685" width="0" style="19" hidden="1" customWidth="1"/>
    <col min="7686" max="7686" width="7.42578125" style="19" customWidth="1"/>
    <col min="7687" max="7687" width="6.140625" style="19" customWidth="1"/>
    <col min="7688" max="7688" width="0" style="19" hidden="1" customWidth="1"/>
    <col min="7689" max="7918" width="8.85546875" style="19"/>
    <col min="7919" max="7920" width="4.140625" style="19" customWidth="1"/>
    <col min="7921" max="7924" width="6.28515625" style="19" customWidth="1"/>
    <col min="7925" max="7925" width="1" style="19" customWidth="1"/>
    <col min="7926" max="7926" width="0" style="19" hidden="1" customWidth="1"/>
    <col min="7927" max="7928" width="4.140625" style="19" customWidth="1"/>
    <col min="7929" max="7929" width="5.28515625" style="19" customWidth="1"/>
    <col min="7930" max="7930" width="0" style="19" hidden="1" customWidth="1"/>
    <col min="7931" max="7933" width="3.5703125" style="19" customWidth="1"/>
    <col min="7934" max="7934" width="3.140625" style="19" customWidth="1"/>
    <col min="7935" max="7938" width="3.28515625" style="19" customWidth="1"/>
    <col min="7939" max="7939" width="1" style="19" customWidth="1"/>
    <col min="7940" max="7941" width="0" style="19" hidden="1" customWidth="1"/>
    <col min="7942" max="7942" width="7.42578125" style="19" customWidth="1"/>
    <col min="7943" max="7943" width="6.140625" style="19" customWidth="1"/>
    <col min="7944" max="7944" width="0" style="19" hidden="1" customWidth="1"/>
    <col min="7945" max="8174" width="8.85546875" style="19"/>
    <col min="8175" max="8176" width="4.140625" style="19" customWidth="1"/>
    <col min="8177" max="8180" width="6.28515625" style="19" customWidth="1"/>
    <col min="8181" max="8181" width="1" style="19" customWidth="1"/>
    <col min="8182" max="8182" width="0" style="19" hidden="1" customWidth="1"/>
    <col min="8183" max="8184" width="4.140625" style="19" customWidth="1"/>
    <col min="8185" max="8185" width="5.28515625" style="19" customWidth="1"/>
    <col min="8186" max="8186" width="0" style="19" hidden="1" customWidth="1"/>
    <col min="8187" max="8189" width="3.5703125" style="19" customWidth="1"/>
    <col min="8190" max="8190" width="3.140625" style="19" customWidth="1"/>
    <col min="8191" max="8194" width="3.28515625" style="19" customWidth="1"/>
    <col min="8195" max="8195" width="1" style="19" customWidth="1"/>
    <col min="8196" max="8197" width="0" style="19" hidden="1" customWidth="1"/>
    <col min="8198" max="8198" width="7.42578125" style="19" customWidth="1"/>
    <col min="8199" max="8199" width="6.140625" style="19" customWidth="1"/>
    <col min="8200" max="8200" width="0" style="19" hidden="1" customWidth="1"/>
    <col min="8201" max="8430" width="8.85546875" style="19"/>
    <col min="8431" max="8432" width="4.140625" style="19" customWidth="1"/>
    <col min="8433" max="8436" width="6.28515625" style="19" customWidth="1"/>
    <col min="8437" max="8437" width="1" style="19" customWidth="1"/>
    <col min="8438" max="8438" width="0" style="19" hidden="1" customWidth="1"/>
    <col min="8439" max="8440" width="4.140625" style="19" customWidth="1"/>
    <col min="8441" max="8441" width="5.28515625" style="19" customWidth="1"/>
    <col min="8442" max="8442" width="0" style="19" hidden="1" customWidth="1"/>
    <col min="8443" max="8445" width="3.5703125" style="19" customWidth="1"/>
    <col min="8446" max="8446" width="3.140625" style="19" customWidth="1"/>
    <col min="8447" max="8450" width="3.28515625" style="19" customWidth="1"/>
    <col min="8451" max="8451" width="1" style="19" customWidth="1"/>
    <col min="8452" max="8453" width="0" style="19" hidden="1" customWidth="1"/>
    <col min="8454" max="8454" width="7.42578125" style="19" customWidth="1"/>
    <col min="8455" max="8455" width="6.140625" style="19" customWidth="1"/>
    <col min="8456" max="8456" width="0" style="19" hidden="1" customWidth="1"/>
    <col min="8457" max="8686" width="8.85546875" style="19"/>
    <col min="8687" max="8688" width="4.140625" style="19" customWidth="1"/>
    <col min="8689" max="8692" width="6.28515625" style="19" customWidth="1"/>
    <col min="8693" max="8693" width="1" style="19" customWidth="1"/>
    <col min="8694" max="8694" width="0" style="19" hidden="1" customWidth="1"/>
    <col min="8695" max="8696" width="4.140625" style="19" customWidth="1"/>
    <col min="8697" max="8697" width="5.28515625" style="19" customWidth="1"/>
    <col min="8698" max="8698" width="0" style="19" hidden="1" customWidth="1"/>
    <col min="8699" max="8701" width="3.5703125" style="19" customWidth="1"/>
    <col min="8702" max="8702" width="3.140625" style="19" customWidth="1"/>
    <col min="8703" max="8706" width="3.28515625" style="19" customWidth="1"/>
    <col min="8707" max="8707" width="1" style="19" customWidth="1"/>
    <col min="8708" max="8709" width="0" style="19" hidden="1" customWidth="1"/>
    <col min="8710" max="8710" width="7.42578125" style="19" customWidth="1"/>
    <col min="8711" max="8711" width="6.140625" style="19" customWidth="1"/>
    <col min="8712" max="8712" width="0" style="19" hidden="1" customWidth="1"/>
    <col min="8713" max="8942" width="8.85546875" style="19"/>
    <col min="8943" max="8944" width="4.140625" style="19" customWidth="1"/>
    <col min="8945" max="8948" width="6.28515625" style="19" customWidth="1"/>
    <col min="8949" max="8949" width="1" style="19" customWidth="1"/>
    <col min="8950" max="8950" width="0" style="19" hidden="1" customWidth="1"/>
    <col min="8951" max="8952" width="4.140625" style="19" customWidth="1"/>
    <col min="8953" max="8953" width="5.28515625" style="19" customWidth="1"/>
    <col min="8954" max="8954" width="0" style="19" hidden="1" customWidth="1"/>
    <col min="8955" max="8957" width="3.5703125" style="19" customWidth="1"/>
    <col min="8958" max="8958" width="3.140625" style="19" customWidth="1"/>
    <col min="8959" max="8962" width="3.28515625" style="19" customWidth="1"/>
    <col min="8963" max="8963" width="1" style="19" customWidth="1"/>
    <col min="8964" max="8965" width="0" style="19" hidden="1" customWidth="1"/>
    <col min="8966" max="8966" width="7.42578125" style="19" customWidth="1"/>
    <col min="8967" max="8967" width="6.140625" style="19" customWidth="1"/>
    <col min="8968" max="8968" width="0" style="19" hidden="1" customWidth="1"/>
    <col min="8969" max="9198" width="8.85546875" style="19"/>
    <col min="9199" max="9200" width="4.140625" style="19" customWidth="1"/>
    <col min="9201" max="9204" width="6.28515625" style="19" customWidth="1"/>
    <col min="9205" max="9205" width="1" style="19" customWidth="1"/>
    <col min="9206" max="9206" width="0" style="19" hidden="1" customWidth="1"/>
    <col min="9207" max="9208" width="4.140625" style="19" customWidth="1"/>
    <col min="9209" max="9209" width="5.28515625" style="19" customWidth="1"/>
    <col min="9210" max="9210" width="0" style="19" hidden="1" customWidth="1"/>
    <col min="9211" max="9213" width="3.5703125" style="19" customWidth="1"/>
    <col min="9214" max="9214" width="3.140625" style="19" customWidth="1"/>
    <col min="9215" max="9218" width="3.28515625" style="19" customWidth="1"/>
    <col min="9219" max="9219" width="1" style="19" customWidth="1"/>
    <col min="9220" max="9221" width="0" style="19" hidden="1" customWidth="1"/>
    <col min="9222" max="9222" width="7.42578125" style="19" customWidth="1"/>
    <col min="9223" max="9223" width="6.140625" style="19" customWidth="1"/>
    <col min="9224" max="9224" width="0" style="19" hidden="1" customWidth="1"/>
    <col min="9225" max="9454" width="8.85546875" style="19"/>
    <col min="9455" max="9456" width="4.140625" style="19" customWidth="1"/>
    <col min="9457" max="9460" width="6.28515625" style="19" customWidth="1"/>
    <col min="9461" max="9461" width="1" style="19" customWidth="1"/>
    <col min="9462" max="9462" width="0" style="19" hidden="1" customWidth="1"/>
    <col min="9463" max="9464" width="4.140625" style="19" customWidth="1"/>
    <col min="9465" max="9465" width="5.28515625" style="19" customWidth="1"/>
    <col min="9466" max="9466" width="0" style="19" hidden="1" customWidth="1"/>
    <col min="9467" max="9469" width="3.5703125" style="19" customWidth="1"/>
    <col min="9470" max="9470" width="3.140625" style="19" customWidth="1"/>
    <col min="9471" max="9474" width="3.28515625" style="19" customWidth="1"/>
    <col min="9475" max="9475" width="1" style="19" customWidth="1"/>
    <col min="9476" max="9477" width="0" style="19" hidden="1" customWidth="1"/>
    <col min="9478" max="9478" width="7.42578125" style="19" customWidth="1"/>
    <col min="9479" max="9479" width="6.140625" style="19" customWidth="1"/>
    <col min="9480" max="9480" width="0" style="19" hidden="1" customWidth="1"/>
    <col min="9481" max="9710" width="8.85546875" style="19"/>
    <col min="9711" max="9712" width="4.140625" style="19" customWidth="1"/>
    <col min="9713" max="9716" width="6.28515625" style="19" customWidth="1"/>
    <col min="9717" max="9717" width="1" style="19" customWidth="1"/>
    <col min="9718" max="9718" width="0" style="19" hidden="1" customWidth="1"/>
    <col min="9719" max="9720" width="4.140625" style="19" customWidth="1"/>
    <col min="9721" max="9721" width="5.28515625" style="19" customWidth="1"/>
    <col min="9722" max="9722" width="0" style="19" hidden="1" customWidth="1"/>
    <col min="9723" max="9725" width="3.5703125" style="19" customWidth="1"/>
    <col min="9726" max="9726" width="3.140625" style="19" customWidth="1"/>
    <col min="9727" max="9730" width="3.28515625" style="19" customWidth="1"/>
    <col min="9731" max="9731" width="1" style="19" customWidth="1"/>
    <col min="9732" max="9733" width="0" style="19" hidden="1" customWidth="1"/>
    <col min="9734" max="9734" width="7.42578125" style="19" customWidth="1"/>
    <col min="9735" max="9735" width="6.140625" style="19" customWidth="1"/>
    <col min="9736" max="9736" width="0" style="19" hidden="1" customWidth="1"/>
    <col min="9737" max="9966" width="8.85546875" style="19"/>
    <col min="9967" max="9968" width="4.140625" style="19" customWidth="1"/>
    <col min="9969" max="9972" width="6.28515625" style="19" customWidth="1"/>
    <col min="9973" max="9973" width="1" style="19" customWidth="1"/>
    <col min="9974" max="9974" width="0" style="19" hidden="1" customWidth="1"/>
    <col min="9975" max="9976" width="4.140625" style="19" customWidth="1"/>
    <col min="9977" max="9977" width="5.28515625" style="19" customWidth="1"/>
    <col min="9978" max="9978" width="0" style="19" hidden="1" customWidth="1"/>
    <col min="9979" max="9981" width="3.5703125" style="19" customWidth="1"/>
    <col min="9982" max="9982" width="3.140625" style="19" customWidth="1"/>
    <col min="9983" max="9986" width="3.28515625" style="19" customWidth="1"/>
    <col min="9987" max="9987" width="1" style="19" customWidth="1"/>
    <col min="9988" max="9989" width="0" style="19" hidden="1" customWidth="1"/>
    <col min="9990" max="9990" width="7.42578125" style="19" customWidth="1"/>
    <col min="9991" max="9991" width="6.140625" style="19" customWidth="1"/>
    <col min="9992" max="9992" width="0" style="19" hidden="1" customWidth="1"/>
    <col min="9993" max="10222" width="8.85546875" style="19"/>
    <col min="10223" max="10224" width="4.140625" style="19" customWidth="1"/>
    <col min="10225" max="10228" width="6.28515625" style="19" customWidth="1"/>
    <col min="10229" max="10229" width="1" style="19" customWidth="1"/>
    <col min="10230" max="10230" width="0" style="19" hidden="1" customWidth="1"/>
    <col min="10231" max="10232" width="4.140625" style="19" customWidth="1"/>
    <col min="10233" max="10233" width="5.28515625" style="19" customWidth="1"/>
    <col min="10234" max="10234" width="0" style="19" hidden="1" customWidth="1"/>
    <col min="10235" max="10237" width="3.5703125" style="19" customWidth="1"/>
    <col min="10238" max="10238" width="3.140625" style="19" customWidth="1"/>
    <col min="10239" max="10242" width="3.28515625" style="19" customWidth="1"/>
    <col min="10243" max="10243" width="1" style="19" customWidth="1"/>
    <col min="10244" max="10245" width="0" style="19" hidden="1" customWidth="1"/>
    <col min="10246" max="10246" width="7.42578125" style="19" customWidth="1"/>
    <col min="10247" max="10247" width="6.140625" style="19" customWidth="1"/>
    <col min="10248" max="10248" width="0" style="19" hidden="1" customWidth="1"/>
    <col min="10249" max="10478" width="8.85546875" style="19"/>
    <col min="10479" max="10480" width="4.140625" style="19" customWidth="1"/>
    <col min="10481" max="10484" width="6.28515625" style="19" customWidth="1"/>
    <col min="10485" max="10485" width="1" style="19" customWidth="1"/>
    <col min="10486" max="10486" width="0" style="19" hidden="1" customWidth="1"/>
    <col min="10487" max="10488" width="4.140625" style="19" customWidth="1"/>
    <col min="10489" max="10489" width="5.28515625" style="19" customWidth="1"/>
    <col min="10490" max="10490" width="0" style="19" hidden="1" customWidth="1"/>
    <col min="10491" max="10493" width="3.5703125" style="19" customWidth="1"/>
    <col min="10494" max="10494" width="3.140625" style="19" customWidth="1"/>
    <col min="10495" max="10498" width="3.28515625" style="19" customWidth="1"/>
    <col min="10499" max="10499" width="1" style="19" customWidth="1"/>
    <col min="10500" max="10501" width="0" style="19" hidden="1" customWidth="1"/>
    <col min="10502" max="10502" width="7.42578125" style="19" customWidth="1"/>
    <col min="10503" max="10503" width="6.140625" style="19" customWidth="1"/>
    <col min="10504" max="10504" width="0" style="19" hidden="1" customWidth="1"/>
    <col min="10505" max="10734" width="8.85546875" style="19"/>
    <col min="10735" max="10736" width="4.140625" style="19" customWidth="1"/>
    <col min="10737" max="10740" width="6.28515625" style="19" customWidth="1"/>
    <col min="10741" max="10741" width="1" style="19" customWidth="1"/>
    <col min="10742" max="10742" width="0" style="19" hidden="1" customWidth="1"/>
    <col min="10743" max="10744" width="4.140625" style="19" customWidth="1"/>
    <col min="10745" max="10745" width="5.28515625" style="19" customWidth="1"/>
    <col min="10746" max="10746" width="0" style="19" hidden="1" customWidth="1"/>
    <col min="10747" max="10749" width="3.5703125" style="19" customWidth="1"/>
    <col min="10750" max="10750" width="3.140625" style="19" customWidth="1"/>
    <col min="10751" max="10754" width="3.28515625" style="19" customWidth="1"/>
    <col min="10755" max="10755" width="1" style="19" customWidth="1"/>
    <col min="10756" max="10757" width="0" style="19" hidden="1" customWidth="1"/>
    <col min="10758" max="10758" width="7.42578125" style="19" customWidth="1"/>
    <col min="10759" max="10759" width="6.140625" style="19" customWidth="1"/>
    <col min="10760" max="10760" width="0" style="19" hidden="1" customWidth="1"/>
    <col min="10761" max="10990" width="8.85546875" style="19"/>
    <col min="10991" max="10992" width="4.140625" style="19" customWidth="1"/>
    <col min="10993" max="10996" width="6.28515625" style="19" customWidth="1"/>
    <col min="10997" max="10997" width="1" style="19" customWidth="1"/>
    <col min="10998" max="10998" width="0" style="19" hidden="1" customWidth="1"/>
    <col min="10999" max="11000" width="4.140625" style="19" customWidth="1"/>
    <col min="11001" max="11001" width="5.28515625" style="19" customWidth="1"/>
    <col min="11002" max="11002" width="0" style="19" hidden="1" customWidth="1"/>
    <col min="11003" max="11005" width="3.5703125" style="19" customWidth="1"/>
    <col min="11006" max="11006" width="3.140625" style="19" customWidth="1"/>
    <col min="11007" max="11010" width="3.28515625" style="19" customWidth="1"/>
    <col min="11011" max="11011" width="1" style="19" customWidth="1"/>
    <col min="11012" max="11013" width="0" style="19" hidden="1" customWidth="1"/>
    <col min="11014" max="11014" width="7.42578125" style="19" customWidth="1"/>
    <col min="11015" max="11015" width="6.140625" style="19" customWidth="1"/>
    <col min="11016" max="11016" width="0" style="19" hidden="1" customWidth="1"/>
    <col min="11017" max="11246" width="8.85546875" style="19"/>
    <col min="11247" max="11248" width="4.140625" style="19" customWidth="1"/>
    <col min="11249" max="11252" width="6.28515625" style="19" customWidth="1"/>
    <col min="11253" max="11253" width="1" style="19" customWidth="1"/>
    <col min="11254" max="11254" width="0" style="19" hidden="1" customWidth="1"/>
    <col min="11255" max="11256" width="4.140625" style="19" customWidth="1"/>
    <col min="11257" max="11257" width="5.28515625" style="19" customWidth="1"/>
    <col min="11258" max="11258" width="0" style="19" hidden="1" customWidth="1"/>
    <col min="11259" max="11261" width="3.5703125" style="19" customWidth="1"/>
    <col min="11262" max="11262" width="3.140625" style="19" customWidth="1"/>
    <col min="11263" max="11266" width="3.28515625" style="19" customWidth="1"/>
    <col min="11267" max="11267" width="1" style="19" customWidth="1"/>
    <col min="11268" max="11269" width="0" style="19" hidden="1" customWidth="1"/>
    <col min="11270" max="11270" width="7.42578125" style="19" customWidth="1"/>
    <col min="11271" max="11271" width="6.140625" style="19" customWidth="1"/>
    <col min="11272" max="11272" width="0" style="19" hidden="1" customWidth="1"/>
    <col min="11273" max="11502" width="8.85546875" style="19"/>
    <col min="11503" max="11504" width="4.140625" style="19" customWidth="1"/>
    <col min="11505" max="11508" width="6.28515625" style="19" customWidth="1"/>
    <col min="11509" max="11509" width="1" style="19" customWidth="1"/>
    <col min="11510" max="11510" width="0" style="19" hidden="1" customWidth="1"/>
    <col min="11511" max="11512" width="4.140625" style="19" customWidth="1"/>
    <col min="11513" max="11513" width="5.28515625" style="19" customWidth="1"/>
    <col min="11514" max="11514" width="0" style="19" hidden="1" customWidth="1"/>
    <col min="11515" max="11517" width="3.5703125" style="19" customWidth="1"/>
    <col min="11518" max="11518" width="3.140625" style="19" customWidth="1"/>
    <col min="11519" max="11522" width="3.28515625" style="19" customWidth="1"/>
    <col min="11523" max="11523" width="1" style="19" customWidth="1"/>
    <col min="11524" max="11525" width="0" style="19" hidden="1" customWidth="1"/>
    <col min="11526" max="11526" width="7.42578125" style="19" customWidth="1"/>
    <col min="11527" max="11527" width="6.140625" style="19" customWidth="1"/>
    <col min="11528" max="11528" width="0" style="19" hidden="1" customWidth="1"/>
    <col min="11529" max="11758" width="8.85546875" style="19"/>
    <col min="11759" max="11760" width="4.140625" style="19" customWidth="1"/>
    <col min="11761" max="11764" width="6.28515625" style="19" customWidth="1"/>
    <col min="11765" max="11765" width="1" style="19" customWidth="1"/>
    <col min="11766" max="11766" width="0" style="19" hidden="1" customWidth="1"/>
    <col min="11767" max="11768" width="4.140625" style="19" customWidth="1"/>
    <col min="11769" max="11769" width="5.28515625" style="19" customWidth="1"/>
    <col min="11770" max="11770" width="0" style="19" hidden="1" customWidth="1"/>
    <col min="11771" max="11773" width="3.5703125" style="19" customWidth="1"/>
    <col min="11774" max="11774" width="3.140625" style="19" customWidth="1"/>
    <col min="11775" max="11778" width="3.28515625" style="19" customWidth="1"/>
    <col min="11779" max="11779" width="1" style="19" customWidth="1"/>
    <col min="11780" max="11781" width="0" style="19" hidden="1" customWidth="1"/>
    <col min="11782" max="11782" width="7.42578125" style="19" customWidth="1"/>
    <col min="11783" max="11783" width="6.140625" style="19" customWidth="1"/>
    <col min="11784" max="11784" width="0" style="19" hidden="1" customWidth="1"/>
    <col min="11785" max="12014" width="8.85546875" style="19"/>
    <col min="12015" max="12016" width="4.140625" style="19" customWidth="1"/>
    <col min="12017" max="12020" width="6.28515625" style="19" customWidth="1"/>
    <col min="12021" max="12021" width="1" style="19" customWidth="1"/>
    <col min="12022" max="12022" width="0" style="19" hidden="1" customWidth="1"/>
    <col min="12023" max="12024" width="4.140625" style="19" customWidth="1"/>
    <col min="12025" max="12025" width="5.28515625" style="19" customWidth="1"/>
    <col min="12026" max="12026" width="0" style="19" hidden="1" customWidth="1"/>
    <col min="12027" max="12029" width="3.5703125" style="19" customWidth="1"/>
    <col min="12030" max="12030" width="3.140625" style="19" customWidth="1"/>
    <col min="12031" max="12034" width="3.28515625" style="19" customWidth="1"/>
    <col min="12035" max="12035" width="1" style="19" customWidth="1"/>
    <col min="12036" max="12037" width="0" style="19" hidden="1" customWidth="1"/>
    <col min="12038" max="12038" width="7.42578125" style="19" customWidth="1"/>
    <col min="12039" max="12039" width="6.140625" style="19" customWidth="1"/>
    <col min="12040" max="12040" width="0" style="19" hidden="1" customWidth="1"/>
    <col min="12041" max="12270" width="8.85546875" style="19"/>
    <col min="12271" max="12272" width="4.140625" style="19" customWidth="1"/>
    <col min="12273" max="12276" width="6.28515625" style="19" customWidth="1"/>
    <col min="12277" max="12277" width="1" style="19" customWidth="1"/>
    <col min="12278" max="12278" width="0" style="19" hidden="1" customWidth="1"/>
    <col min="12279" max="12280" width="4.140625" style="19" customWidth="1"/>
    <col min="12281" max="12281" width="5.28515625" style="19" customWidth="1"/>
    <col min="12282" max="12282" width="0" style="19" hidden="1" customWidth="1"/>
    <col min="12283" max="12285" width="3.5703125" style="19" customWidth="1"/>
    <col min="12286" max="12286" width="3.140625" style="19" customWidth="1"/>
    <col min="12287" max="12290" width="3.28515625" style="19" customWidth="1"/>
    <col min="12291" max="12291" width="1" style="19" customWidth="1"/>
    <col min="12292" max="12293" width="0" style="19" hidden="1" customWidth="1"/>
    <col min="12294" max="12294" width="7.42578125" style="19" customWidth="1"/>
    <col min="12295" max="12295" width="6.140625" style="19" customWidth="1"/>
    <col min="12296" max="12296" width="0" style="19" hidden="1" customWidth="1"/>
    <col min="12297" max="12526" width="8.85546875" style="19"/>
    <col min="12527" max="12528" width="4.140625" style="19" customWidth="1"/>
    <col min="12529" max="12532" width="6.28515625" style="19" customWidth="1"/>
    <col min="12533" max="12533" width="1" style="19" customWidth="1"/>
    <col min="12534" max="12534" width="0" style="19" hidden="1" customWidth="1"/>
    <col min="12535" max="12536" width="4.140625" style="19" customWidth="1"/>
    <col min="12537" max="12537" width="5.28515625" style="19" customWidth="1"/>
    <col min="12538" max="12538" width="0" style="19" hidden="1" customWidth="1"/>
    <col min="12539" max="12541" width="3.5703125" style="19" customWidth="1"/>
    <col min="12542" max="12542" width="3.140625" style="19" customWidth="1"/>
    <col min="12543" max="12546" width="3.28515625" style="19" customWidth="1"/>
    <col min="12547" max="12547" width="1" style="19" customWidth="1"/>
    <col min="12548" max="12549" width="0" style="19" hidden="1" customWidth="1"/>
    <col min="12550" max="12550" width="7.42578125" style="19" customWidth="1"/>
    <col min="12551" max="12551" width="6.140625" style="19" customWidth="1"/>
    <col min="12552" max="12552" width="0" style="19" hidden="1" customWidth="1"/>
    <col min="12553" max="12782" width="8.85546875" style="19"/>
    <col min="12783" max="12784" width="4.140625" style="19" customWidth="1"/>
    <col min="12785" max="12788" width="6.28515625" style="19" customWidth="1"/>
    <col min="12789" max="12789" width="1" style="19" customWidth="1"/>
    <col min="12790" max="12790" width="0" style="19" hidden="1" customWidth="1"/>
    <col min="12791" max="12792" width="4.140625" style="19" customWidth="1"/>
    <col min="12793" max="12793" width="5.28515625" style="19" customWidth="1"/>
    <col min="12794" max="12794" width="0" style="19" hidden="1" customWidth="1"/>
    <col min="12795" max="12797" width="3.5703125" style="19" customWidth="1"/>
    <col min="12798" max="12798" width="3.140625" style="19" customWidth="1"/>
    <col min="12799" max="12802" width="3.28515625" style="19" customWidth="1"/>
    <col min="12803" max="12803" width="1" style="19" customWidth="1"/>
    <col min="12804" max="12805" width="0" style="19" hidden="1" customWidth="1"/>
    <col min="12806" max="12806" width="7.42578125" style="19" customWidth="1"/>
    <col min="12807" max="12807" width="6.140625" style="19" customWidth="1"/>
    <col min="12808" max="12808" width="0" style="19" hidden="1" customWidth="1"/>
    <col min="12809" max="13038" width="8.85546875" style="19"/>
    <col min="13039" max="13040" width="4.140625" style="19" customWidth="1"/>
    <col min="13041" max="13044" width="6.28515625" style="19" customWidth="1"/>
    <col min="13045" max="13045" width="1" style="19" customWidth="1"/>
    <col min="13046" max="13046" width="0" style="19" hidden="1" customWidth="1"/>
    <col min="13047" max="13048" width="4.140625" style="19" customWidth="1"/>
    <col min="13049" max="13049" width="5.28515625" style="19" customWidth="1"/>
    <col min="13050" max="13050" width="0" style="19" hidden="1" customWidth="1"/>
    <col min="13051" max="13053" width="3.5703125" style="19" customWidth="1"/>
    <col min="13054" max="13054" width="3.140625" style="19" customWidth="1"/>
    <col min="13055" max="13058" width="3.28515625" style="19" customWidth="1"/>
    <col min="13059" max="13059" width="1" style="19" customWidth="1"/>
    <col min="13060" max="13061" width="0" style="19" hidden="1" customWidth="1"/>
    <col min="13062" max="13062" width="7.42578125" style="19" customWidth="1"/>
    <col min="13063" max="13063" width="6.140625" style="19" customWidth="1"/>
    <col min="13064" max="13064" width="0" style="19" hidden="1" customWidth="1"/>
    <col min="13065" max="13294" width="8.85546875" style="19"/>
    <col min="13295" max="13296" width="4.140625" style="19" customWidth="1"/>
    <col min="13297" max="13300" width="6.28515625" style="19" customWidth="1"/>
    <col min="13301" max="13301" width="1" style="19" customWidth="1"/>
    <col min="13302" max="13302" width="0" style="19" hidden="1" customWidth="1"/>
    <col min="13303" max="13304" width="4.140625" style="19" customWidth="1"/>
    <col min="13305" max="13305" width="5.28515625" style="19" customWidth="1"/>
    <col min="13306" max="13306" width="0" style="19" hidden="1" customWidth="1"/>
    <col min="13307" max="13309" width="3.5703125" style="19" customWidth="1"/>
    <col min="13310" max="13310" width="3.140625" style="19" customWidth="1"/>
    <col min="13311" max="13314" width="3.28515625" style="19" customWidth="1"/>
    <col min="13315" max="13315" width="1" style="19" customWidth="1"/>
    <col min="13316" max="13317" width="0" style="19" hidden="1" customWidth="1"/>
    <col min="13318" max="13318" width="7.42578125" style="19" customWidth="1"/>
    <col min="13319" max="13319" width="6.140625" style="19" customWidth="1"/>
    <col min="13320" max="13320" width="0" style="19" hidden="1" customWidth="1"/>
    <col min="13321" max="13550" width="8.85546875" style="19"/>
    <col min="13551" max="13552" width="4.140625" style="19" customWidth="1"/>
    <col min="13553" max="13556" width="6.28515625" style="19" customWidth="1"/>
    <col min="13557" max="13557" width="1" style="19" customWidth="1"/>
    <col min="13558" max="13558" width="0" style="19" hidden="1" customWidth="1"/>
    <col min="13559" max="13560" width="4.140625" style="19" customWidth="1"/>
    <col min="13561" max="13561" width="5.28515625" style="19" customWidth="1"/>
    <col min="13562" max="13562" width="0" style="19" hidden="1" customWidth="1"/>
    <col min="13563" max="13565" width="3.5703125" style="19" customWidth="1"/>
    <col min="13566" max="13566" width="3.140625" style="19" customWidth="1"/>
    <col min="13567" max="13570" width="3.28515625" style="19" customWidth="1"/>
    <col min="13571" max="13571" width="1" style="19" customWidth="1"/>
    <col min="13572" max="13573" width="0" style="19" hidden="1" customWidth="1"/>
    <col min="13574" max="13574" width="7.42578125" style="19" customWidth="1"/>
    <col min="13575" max="13575" width="6.140625" style="19" customWidth="1"/>
    <col min="13576" max="13576" width="0" style="19" hidden="1" customWidth="1"/>
    <col min="13577" max="13806" width="8.85546875" style="19"/>
    <col min="13807" max="13808" width="4.140625" style="19" customWidth="1"/>
    <col min="13809" max="13812" width="6.28515625" style="19" customWidth="1"/>
    <col min="13813" max="13813" width="1" style="19" customWidth="1"/>
    <col min="13814" max="13814" width="0" style="19" hidden="1" customWidth="1"/>
    <col min="13815" max="13816" width="4.140625" style="19" customWidth="1"/>
    <col min="13817" max="13817" width="5.28515625" style="19" customWidth="1"/>
    <col min="13818" max="13818" width="0" style="19" hidden="1" customWidth="1"/>
    <col min="13819" max="13821" width="3.5703125" style="19" customWidth="1"/>
    <col min="13822" max="13822" width="3.140625" style="19" customWidth="1"/>
    <col min="13823" max="13826" width="3.28515625" style="19" customWidth="1"/>
    <col min="13827" max="13827" width="1" style="19" customWidth="1"/>
    <col min="13828" max="13829" width="0" style="19" hidden="1" customWidth="1"/>
    <col min="13830" max="13830" width="7.42578125" style="19" customWidth="1"/>
    <col min="13831" max="13831" width="6.140625" style="19" customWidth="1"/>
    <col min="13832" max="13832" width="0" style="19" hidden="1" customWidth="1"/>
    <col min="13833" max="14062" width="8.85546875" style="19"/>
    <col min="14063" max="14064" width="4.140625" style="19" customWidth="1"/>
    <col min="14065" max="14068" width="6.28515625" style="19" customWidth="1"/>
    <col min="14069" max="14069" width="1" style="19" customWidth="1"/>
    <col min="14070" max="14070" width="0" style="19" hidden="1" customWidth="1"/>
    <col min="14071" max="14072" width="4.140625" style="19" customWidth="1"/>
    <col min="14073" max="14073" width="5.28515625" style="19" customWidth="1"/>
    <col min="14074" max="14074" width="0" style="19" hidden="1" customWidth="1"/>
    <col min="14075" max="14077" width="3.5703125" style="19" customWidth="1"/>
    <col min="14078" max="14078" width="3.140625" style="19" customWidth="1"/>
    <col min="14079" max="14082" width="3.28515625" style="19" customWidth="1"/>
    <col min="14083" max="14083" width="1" style="19" customWidth="1"/>
    <col min="14084" max="14085" width="0" style="19" hidden="1" customWidth="1"/>
    <col min="14086" max="14086" width="7.42578125" style="19" customWidth="1"/>
    <col min="14087" max="14087" width="6.140625" style="19" customWidth="1"/>
    <col min="14088" max="14088" width="0" style="19" hidden="1" customWidth="1"/>
    <col min="14089" max="14318" width="8.85546875" style="19"/>
    <col min="14319" max="14320" width="4.140625" style="19" customWidth="1"/>
    <col min="14321" max="14324" width="6.28515625" style="19" customWidth="1"/>
    <col min="14325" max="14325" width="1" style="19" customWidth="1"/>
    <col min="14326" max="14326" width="0" style="19" hidden="1" customWidth="1"/>
    <col min="14327" max="14328" width="4.140625" style="19" customWidth="1"/>
    <col min="14329" max="14329" width="5.28515625" style="19" customWidth="1"/>
    <col min="14330" max="14330" width="0" style="19" hidden="1" customWidth="1"/>
    <col min="14331" max="14333" width="3.5703125" style="19" customWidth="1"/>
    <col min="14334" max="14334" width="3.140625" style="19" customWidth="1"/>
    <col min="14335" max="14338" width="3.28515625" style="19" customWidth="1"/>
    <col min="14339" max="14339" width="1" style="19" customWidth="1"/>
    <col min="14340" max="14341" width="0" style="19" hidden="1" customWidth="1"/>
    <col min="14342" max="14342" width="7.42578125" style="19" customWidth="1"/>
    <col min="14343" max="14343" width="6.140625" style="19" customWidth="1"/>
    <col min="14344" max="14344" width="0" style="19" hidden="1" customWidth="1"/>
    <col min="14345" max="14574" width="8.85546875" style="19"/>
    <col min="14575" max="14576" width="4.140625" style="19" customWidth="1"/>
    <col min="14577" max="14580" width="6.28515625" style="19" customWidth="1"/>
    <col min="14581" max="14581" width="1" style="19" customWidth="1"/>
    <col min="14582" max="14582" width="0" style="19" hidden="1" customWidth="1"/>
    <col min="14583" max="14584" width="4.140625" style="19" customWidth="1"/>
    <col min="14585" max="14585" width="5.28515625" style="19" customWidth="1"/>
    <col min="14586" max="14586" width="0" style="19" hidden="1" customWidth="1"/>
    <col min="14587" max="14589" width="3.5703125" style="19" customWidth="1"/>
    <col min="14590" max="14590" width="3.140625" style="19" customWidth="1"/>
    <col min="14591" max="14594" width="3.28515625" style="19" customWidth="1"/>
    <col min="14595" max="14595" width="1" style="19" customWidth="1"/>
    <col min="14596" max="14597" width="0" style="19" hidden="1" customWidth="1"/>
    <col min="14598" max="14598" width="7.42578125" style="19" customWidth="1"/>
    <col min="14599" max="14599" width="6.140625" style="19" customWidth="1"/>
    <col min="14600" max="14600" width="0" style="19" hidden="1" customWidth="1"/>
    <col min="14601" max="14830" width="8.85546875" style="19"/>
    <col min="14831" max="14832" width="4.140625" style="19" customWidth="1"/>
    <col min="14833" max="14836" width="6.28515625" style="19" customWidth="1"/>
    <col min="14837" max="14837" width="1" style="19" customWidth="1"/>
    <col min="14838" max="14838" width="0" style="19" hidden="1" customWidth="1"/>
    <col min="14839" max="14840" width="4.140625" style="19" customWidth="1"/>
    <col min="14841" max="14841" width="5.28515625" style="19" customWidth="1"/>
    <col min="14842" max="14842" width="0" style="19" hidden="1" customWidth="1"/>
    <col min="14843" max="14845" width="3.5703125" style="19" customWidth="1"/>
    <col min="14846" max="14846" width="3.140625" style="19" customWidth="1"/>
    <col min="14847" max="14850" width="3.28515625" style="19" customWidth="1"/>
    <col min="14851" max="14851" width="1" style="19" customWidth="1"/>
    <col min="14852" max="14853" width="0" style="19" hidden="1" customWidth="1"/>
    <col min="14854" max="14854" width="7.42578125" style="19" customWidth="1"/>
    <col min="14855" max="14855" width="6.140625" style="19" customWidth="1"/>
    <col min="14856" max="14856" width="0" style="19" hidden="1" customWidth="1"/>
    <col min="14857" max="15086" width="8.85546875" style="19"/>
    <col min="15087" max="15088" width="4.140625" style="19" customWidth="1"/>
    <col min="15089" max="15092" width="6.28515625" style="19" customWidth="1"/>
    <col min="15093" max="15093" width="1" style="19" customWidth="1"/>
    <col min="15094" max="15094" width="0" style="19" hidden="1" customWidth="1"/>
    <col min="15095" max="15096" width="4.140625" style="19" customWidth="1"/>
    <col min="15097" max="15097" width="5.28515625" style="19" customWidth="1"/>
    <col min="15098" max="15098" width="0" style="19" hidden="1" customWidth="1"/>
    <col min="15099" max="15101" width="3.5703125" style="19" customWidth="1"/>
    <col min="15102" max="15102" width="3.140625" style="19" customWidth="1"/>
    <col min="15103" max="15106" width="3.28515625" style="19" customWidth="1"/>
    <col min="15107" max="15107" width="1" style="19" customWidth="1"/>
    <col min="15108" max="15109" width="0" style="19" hidden="1" customWidth="1"/>
    <col min="15110" max="15110" width="7.42578125" style="19" customWidth="1"/>
    <col min="15111" max="15111" width="6.140625" style="19" customWidth="1"/>
    <col min="15112" max="15112" width="0" style="19" hidden="1" customWidth="1"/>
    <col min="15113" max="15342" width="8.85546875" style="19"/>
    <col min="15343" max="15344" width="4.140625" style="19" customWidth="1"/>
    <col min="15345" max="15348" width="6.28515625" style="19" customWidth="1"/>
    <col min="15349" max="15349" width="1" style="19" customWidth="1"/>
    <col min="15350" max="15350" width="0" style="19" hidden="1" customWidth="1"/>
    <col min="15351" max="15352" width="4.140625" style="19" customWidth="1"/>
    <col min="15353" max="15353" width="5.28515625" style="19" customWidth="1"/>
    <col min="15354" max="15354" width="0" style="19" hidden="1" customWidth="1"/>
    <col min="15355" max="15357" width="3.5703125" style="19" customWidth="1"/>
    <col min="15358" max="15358" width="3.140625" style="19" customWidth="1"/>
    <col min="15359" max="15362" width="3.28515625" style="19" customWidth="1"/>
    <col min="15363" max="15363" width="1" style="19" customWidth="1"/>
    <col min="15364" max="15365" width="0" style="19" hidden="1" customWidth="1"/>
    <col min="15366" max="15366" width="7.42578125" style="19" customWidth="1"/>
    <col min="15367" max="15367" width="6.140625" style="19" customWidth="1"/>
    <col min="15368" max="15368" width="0" style="19" hidden="1" customWidth="1"/>
    <col min="15369" max="15598" width="8.85546875" style="19"/>
    <col min="15599" max="15600" width="4.140625" style="19" customWidth="1"/>
    <col min="15601" max="15604" width="6.28515625" style="19" customWidth="1"/>
    <col min="15605" max="15605" width="1" style="19" customWidth="1"/>
    <col min="15606" max="15606" width="0" style="19" hidden="1" customWidth="1"/>
    <col min="15607" max="15608" width="4.140625" style="19" customWidth="1"/>
    <col min="15609" max="15609" width="5.28515625" style="19" customWidth="1"/>
    <col min="15610" max="15610" width="0" style="19" hidden="1" customWidth="1"/>
    <col min="15611" max="15613" width="3.5703125" style="19" customWidth="1"/>
    <col min="15614" max="15614" width="3.140625" style="19" customWidth="1"/>
    <col min="15615" max="15618" width="3.28515625" style="19" customWidth="1"/>
    <col min="15619" max="15619" width="1" style="19" customWidth="1"/>
    <col min="15620" max="15621" width="0" style="19" hidden="1" customWidth="1"/>
    <col min="15622" max="15622" width="7.42578125" style="19" customWidth="1"/>
    <col min="15623" max="15623" width="6.140625" style="19" customWidth="1"/>
    <col min="15624" max="15624" width="0" style="19" hidden="1" customWidth="1"/>
    <col min="15625" max="15854" width="8.85546875" style="19"/>
    <col min="15855" max="15856" width="4.140625" style="19" customWidth="1"/>
    <col min="15857" max="15860" width="6.28515625" style="19" customWidth="1"/>
    <col min="15861" max="15861" width="1" style="19" customWidth="1"/>
    <col min="15862" max="15862" width="0" style="19" hidden="1" customWidth="1"/>
    <col min="15863" max="15864" width="4.140625" style="19" customWidth="1"/>
    <col min="15865" max="15865" width="5.28515625" style="19" customWidth="1"/>
    <col min="15866" max="15866" width="0" style="19" hidden="1" customWidth="1"/>
    <col min="15867" max="15869" width="3.5703125" style="19" customWidth="1"/>
    <col min="15870" max="15870" width="3.140625" style="19" customWidth="1"/>
    <col min="15871" max="15874" width="3.28515625" style="19" customWidth="1"/>
    <col min="15875" max="15875" width="1" style="19" customWidth="1"/>
    <col min="15876" max="15877" width="0" style="19" hidden="1" customWidth="1"/>
    <col min="15878" max="15878" width="7.42578125" style="19" customWidth="1"/>
    <col min="15879" max="15879" width="6.140625" style="19" customWidth="1"/>
    <col min="15880" max="15880" width="0" style="19" hidden="1" customWidth="1"/>
    <col min="15881" max="16110" width="8.85546875" style="19"/>
    <col min="16111" max="16112" width="4.140625" style="19" customWidth="1"/>
    <col min="16113" max="16116" width="6.28515625" style="19" customWidth="1"/>
    <col min="16117" max="16117" width="1" style="19" customWidth="1"/>
    <col min="16118" max="16118" width="0" style="19" hidden="1" customWidth="1"/>
    <col min="16119" max="16120" width="4.140625" style="19" customWidth="1"/>
    <col min="16121" max="16121" width="5.28515625" style="19" customWidth="1"/>
    <col min="16122" max="16122" width="0" style="19" hidden="1" customWidth="1"/>
    <col min="16123" max="16125" width="3.5703125" style="19" customWidth="1"/>
    <col min="16126" max="16126" width="3.140625" style="19" customWidth="1"/>
    <col min="16127" max="16130" width="3.28515625" style="19" customWidth="1"/>
    <col min="16131" max="16131" width="1" style="19" customWidth="1"/>
    <col min="16132" max="16133" width="0" style="19" hidden="1" customWidth="1"/>
    <col min="16134" max="16134" width="7.42578125" style="19" customWidth="1"/>
    <col min="16135" max="16135" width="6.140625" style="19" customWidth="1"/>
    <col min="16136" max="16136" width="0" style="19" hidden="1" customWidth="1"/>
    <col min="16137" max="16384" width="8.85546875" style="19"/>
  </cols>
  <sheetData>
    <row r="1" spans="1:9">
      <c r="A1" s="2" t="s">
        <v>385</v>
      </c>
      <c r="B1" s="2"/>
      <c r="C1" s="2"/>
      <c r="D1" s="1121" t="str">
        <f>Деклар!G9</f>
        <v>САБЫРОВ ЖАНДОС КАЙРАТУЛЫ</v>
      </c>
      <c r="E1" s="1112"/>
      <c r="F1" s="1112"/>
      <c r="G1" s="1112"/>
    </row>
    <row r="2" spans="1:9" ht="14.25">
      <c r="A2" s="43" t="s">
        <v>133</v>
      </c>
      <c r="B2" s="1102">
        <f>Деклар!D5</f>
        <v>70569305567</v>
      </c>
      <c r="C2" s="1104"/>
      <c r="D2" s="49"/>
      <c r="E2" s="1105"/>
      <c r="F2" s="1105"/>
      <c r="G2" s="44"/>
      <c r="H2" s="37"/>
    </row>
    <row r="3" spans="1:9" ht="14.25">
      <c r="A3" s="43" t="s">
        <v>384</v>
      </c>
      <c r="B3" s="44"/>
      <c r="C3" s="549">
        <f>Деклар!G7</f>
        <v>2023</v>
      </c>
      <c r="D3" s="44"/>
      <c r="E3" s="37"/>
      <c r="F3" s="37"/>
      <c r="G3" s="37"/>
      <c r="H3" s="37"/>
    </row>
    <row r="4" spans="1:9" ht="14.25">
      <c r="A4" s="43"/>
      <c r="B4" s="44"/>
      <c r="C4" s="44"/>
      <c r="D4" s="44"/>
      <c r="E4" s="37"/>
      <c r="F4" s="37"/>
      <c r="G4" s="37"/>
      <c r="H4" s="37"/>
    </row>
    <row r="5" spans="1:9" ht="15.75">
      <c r="A5" s="1125" t="s">
        <v>97</v>
      </c>
      <c r="B5" s="1125"/>
      <c r="C5" s="1125"/>
      <c r="D5" s="1125"/>
      <c r="E5" s="1125"/>
      <c r="F5" s="1125"/>
      <c r="G5" s="1125"/>
      <c r="H5" s="1125"/>
    </row>
    <row r="6" spans="1:9">
      <c r="A6" s="1126" t="s">
        <v>803</v>
      </c>
      <c r="B6" s="1126"/>
      <c r="C6" s="1126"/>
      <c r="D6" s="1126"/>
      <c r="E6" s="1126"/>
      <c r="F6" s="1126"/>
      <c r="G6" s="1126"/>
      <c r="H6" s="1126"/>
    </row>
    <row r="7" spans="1:9" ht="13.5" thickBot="1">
      <c r="A7" s="1160"/>
      <c r="B7" s="1160"/>
      <c r="C7" s="1160"/>
      <c r="D7" s="1160"/>
      <c r="E7" s="1160"/>
      <c r="F7" s="1160"/>
      <c r="G7" s="1160"/>
      <c r="H7" s="1160"/>
    </row>
    <row r="8" spans="1:9" ht="39" thickBot="1">
      <c r="A8" s="93" t="s">
        <v>105</v>
      </c>
      <c r="B8" s="1150" t="s">
        <v>594</v>
      </c>
      <c r="C8" s="1150"/>
      <c r="D8" s="1150"/>
      <c r="E8" s="94" t="s">
        <v>804</v>
      </c>
      <c r="F8" s="95" t="s">
        <v>805</v>
      </c>
      <c r="G8" s="96" t="s">
        <v>807</v>
      </c>
      <c r="H8" s="806" t="s">
        <v>808</v>
      </c>
      <c r="I8" s="806" t="s">
        <v>1027</v>
      </c>
    </row>
    <row r="9" spans="1:9" ht="13.5" thickBot="1">
      <c r="A9" s="90">
        <v>0</v>
      </c>
      <c r="B9" s="1161">
        <v>1</v>
      </c>
      <c r="C9" s="1162"/>
      <c r="D9" s="1163"/>
      <c r="E9" s="91">
        <v>2</v>
      </c>
      <c r="F9" s="91">
        <v>3</v>
      </c>
      <c r="G9" s="655">
        <v>4</v>
      </c>
      <c r="H9" s="803">
        <v>5</v>
      </c>
      <c r="I9" s="803">
        <v>6</v>
      </c>
    </row>
    <row r="10" spans="1:9" s="20" customFormat="1" ht="15.75">
      <c r="A10" s="67">
        <v>1</v>
      </c>
      <c r="B10" s="1152"/>
      <c r="C10" s="1152"/>
      <c r="D10" s="1152"/>
      <c r="E10" s="66"/>
      <c r="F10" s="67"/>
      <c r="G10" s="807"/>
      <c r="H10" s="808"/>
      <c r="I10" s="804"/>
    </row>
    <row r="11" spans="1:9" ht="15.75">
      <c r="A11" s="65">
        <v>2</v>
      </c>
      <c r="B11" s="1153"/>
      <c r="C11" s="1153"/>
      <c r="D11" s="1153"/>
      <c r="E11" s="66"/>
      <c r="F11" s="83"/>
      <c r="G11" s="780"/>
      <c r="H11" s="809"/>
      <c r="I11" s="183"/>
    </row>
    <row r="12" spans="1:9" ht="15.75">
      <c r="A12" s="52">
        <v>3</v>
      </c>
      <c r="B12" s="1157"/>
      <c r="C12" s="1158"/>
      <c r="D12" s="1159"/>
      <c r="E12" s="72"/>
      <c r="F12" s="75"/>
      <c r="G12" s="171"/>
      <c r="H12" s="808"/>
      <c r="I12" s="183"/>
    </row>
    <row r="13" spans="1:9" ht="16.5" thickBot="1">
      <c r="A13" s="52" t="s">
        <v>147</v>
      </c>
      <c r="B13" s="1157"/>
      <c r="C13" s="1158"/>
      <c r="D13" s="1159"/>
      <c r="E13" s="72"/>
      <c r="F13" s="75"/>
      <c r="G13" s="171"/>
      <c r="H13" s="808"/>
      <c r="I13" s="805"/>
    </row>
    <row r="14" spans="1:9" ht="28.9" customHeight="1" thickBot="1">
      <c r="A14" s="54"/>
      <c r="B14" s="1147" t="s">
        <v>806</v>
      </c>
      <c r="C14" s="1148"/>
      <c r="D14" s="1148"/>
      <c r="E14" s="1148"/>
      <c r="F14" s="1148"/>
      <c r="G14" s="1148"/>
      <c r="H14" s="802">
        <f>SUM(H10:H13)</f>
        <v>0</v>
      </c>
    </row>
    <row r="15" spans="1:9" ht="82.9" customHeight="1">
      <c r="H15" s="643" t="s">
        <v>821</v>
      </c>
    </row>
    <row r="16" spans="1:9">
      <c r="E16" s="64" t="s">
        <v>102</v>
      </c>
      <c r="F16" s="25"/>
      <c r="G16" s="25"/>
    </row>
    <row r="17" spans="6:7">
      <c r="F17" s="21" t="s">
        <v>103</v>
      </c>
      <c r="G17" s="21"/>
    </row>
  </sheetData>
  <mergeCells count="13">
    <mergeCell ref="B12:D12"/>
    <mergeCell ref="B13:D13"/>
    <mergeCell ref="B14:G14"/>
    <mergeCell ref="B8:D8"/>
    <mergeCell ref="B9:D9"/>
    <mergeCell ref="B10:D10"/>
    <mergeCell ref="B11:D11"/>
    <mergeCell ref="A7:H7"/>
    <mergeCell ref="D1:G1"/>
    <mergeCell ref="B2:C2"/>
    <mergeCell ref="E2:F2"/>
    <mergeCell ref="A5:H5"/>
    <mergeCell ref="A6:H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B1" workbookViewId="0">
      <selection activeCell="J8" sqref="J8"/>
    </sheetView>
  </sheetViews>
  <sheetFormatPr defaultRowHeight="12.75"/>
  <cols>
    <col min="1" max="1" width="5.5703125" style="19" customWidth="1"/>
    <col min="2" max="2" width="16.7109375" style="19" customWidth="1"/>
    <col min="3" max="3" width="14.140625" style="21" customWidth="1"/>
    <col min="4" max="4" width="22.42578125" style="21" customWidth="1"/>
    <col min="5" max="5" width="23.7109375" style="21" customWidth="1"/>
    <col min="6" max="8" width="4.140625" style="19" customWidth="1"/>
    <col min="9" max="9" width="5" style="19" customWidth="1"/>
    <col min="10" max="12" width="4.140625" style="19" customWidth="1"/>
    <col min="13" max="13" width="4.5703125" style="19" customWidth="1"/>
    <col min="14" max="20" width="3.28515625" style="19" customWidth="1"/>
    <col min="21" max="21" width="15" style="19" customWidth="1"/>
    <col min="22" max="22" width="15.28515625" style="19" customWidth="1"/>
    <col min="23" max="23" width="14.42578125" style="19" customWidth="1"/>
    <col min="24" max="253" width="8.85546875" style="19"/>
    <col min="254" max="264" width="4.140625" style="19" customWidth="1"/>
    <col min="265" max="265" width="5" style="19" customWidth="1"/>
    <col min="266" max="268" width="4.140625" style="19" customWidth="1"/>
    <col min="269" max="269" width="4.5703125" style="19" customWidth="1"/>
    <col min="270" max="276" width="3.28515625" style="19" customWidth="1"/>
    <col min="277" max="277" width="15" style="19" customWidth="1"/>
    <col min="278" max="278" width="15.28515625" style="19" customWidth="1"/>
    <col min="279" max="279" width="14.42578125" style="19" customWidth="1"/>
    <col min="280" max="509" width="8.85546875" style="19"/>
    <col min="510" max="520" width="4.140625" style="19" customWidth="1"/>
    <col min="521" max="521" width="5" style="19" customWidth="1"/>
    <col min="522" max="524" width="4.140625" style="19" customWidth="1"/>
    <col min="525" max="525" width="4.5703125" style="19" customWidth="1"/>
    <col min="526" max="532" width="3.28515625" style="19" customWidth="1"/>
    <col min="533" max="533" width="15" style="19" customWidth="1"/>
    <col min="534" max="534" width="15.28515625" style="19" customWidth="1"/>
    <col min="535" max="535" width="14.42578125" style="19" customWidth="1"/>
    <col min="536" max="765" width="8.85546875" style="19"/>
    <col min="766" max="776" width="4.140625" style="19" customWidth="1"/>
    <col min="777" max="777" width="5" style="19" customWidth="1"/>
    <col min="778" max="780" width="4.140625" style="19" customWidth="1"/>
    <col min="781" max="781" width="4.5703125" style="19" customWidth="1"/>
    <col min="782" max="788" width="3.28515625" style="19" customWidth="1"/>
    <col min="789" max="789" width="15" style="19" customWidth="1"/>
    <col min="790" max="790" width="15.28515625" style="19" customWidth="1"/>
    <col min="791" max="791" width="14.42578125" style="19" customWidth="1"/>
    <col min="792" max="1021" width="8.85546875" style="19"/>
    <col min="1022" max="1032" width="4.140625" style="19" customWidth="1"/>
    <col min="1033" max="1033" width="5" style="19" customWidth="1"/>
    <col min="1034" max="1036" width="4.140625" style="19" customWidth="1"/>
    <col min="1037" max="1037" width="4.5703125" style="19" customWidth="1"/>
    <col min="1038" max="1044" width="3.28515625" style="19" customWidth="1"/>
    <col min="1045" max="1045" width="15" style="19" customWidth="1"/>
    <col min="1046" max="1046" width="15.28515625" style="19" customWidth="1"/>
    <col min="1047" max="1047" width="14.42578125" style="19" customWidth="1"/>
    <col min="1048" max="1277" width="8.85546875" style="19"/>
    <col min="1278" max="1288" width="4.140625" style="19" customWidth="1"/>
    <col min="1289" max="1289" width="5" style="19" customWidth="1"/>
    <col min="1290" max="1292" width="4.140625" style="19" customWidth="1"/>
    <col min="1293" max="1293" width="4.5703125" style="19" customWidth="1"/>
    <col min="1294" max="1300" width="3.28515625" style="19" customWidth="1"/>
    <col min="1301" max="1301" width="15" style="19" customWidth="1"/>
    <col min="1302" max="1302" width="15.28515625" style="19" customWidth="1"/>
    <col min="1303" max="1303" width="14.42578125" style="19" customWidth="1"/>
    <col min="1304" max="1533" width="8.85546875" style="19"/>
    <col min="1534" max="1544" width="4.140625" style="19" customWidth="1"/>
    <col min="1545" max="1545" width="5" style="19" customWidth="1"/>
    <col min="1546" max="1548" width="4.140625" style="19" customWidth="1"/>
    <col min="1549" max="1549" width="4.5703125" style="19" customWidth="1"/>
    <col min="1550" max="1556" width="3.28515625" style="19" customWidth="1"/>
    <col min="1557" max="1557" width="15" style="19" customWidth="1"/>
    <col min="1558" max="1558" width="15.28515625" style="19" customWidth="1"/>
    <col min="1559" max="1559" width="14.42578125" style="19" customWidth="1"/>
    <col min="1560" max="1789" width="8.85546875" style="19"/>
    <col min="1790" max="1800" width="4.140625" style="19" customWidth="1"/>
    <col min="1801" max="1801" width="5" style="19" customWidth="1"/>
    <col min="1802" max="1804" width="4.140625" style="19" customWidth="1"/>
    <col min="1805" max="1805" width="4.5703125" style="19" customWidth="1"/>
    <col min="1806" max="1812" width="3.28515625" style="19" customWidth="1"/>
    <col min="1813" max="1813" width="15" style="19" customWidth="1"/>
    <col min="1814" max="1814" width="15.28515625" style="19" customWidth="1"/>
    <col min="1815" max="1815" width="14.42578125" style="19" customWidth="1"/>
    <col min="1816" max="2045" width="8.85546875" style="19"/>
    <col min="2046" max="2056" width="4.140625" style="19" customWidth="1"/>
    <col min="2057" max="2057" width="5" style="19" customWidth="1"/>
    <col min="2058" max="2060" width="4.140625" style="19" customWidth="1"/>
    <col min="2061" max="2061" width="4.5703125" style="19" customWidth="1"/>
    <col min="2062" max="2068" width="3.28515625" style="19" customWidth="1"/>
    <col min="2069" max="2069" width="15" style="19" customWidth="1"/>
    <col min="2070" max="2070" width="15.28515625" style="19" customWidth="1"/>
    <col min="2071" max="2071" width="14.42578125" style="19" customWidth="1"/>
    <col min="2072" max="2301" width="8.85546875" style="19"/>
    <col min="2302" max="2312" width="4.140625" style="19" customWidth="1"/>
    <col min="2313" max="2313" width="5" style="19" customWidth="1"/>
    <col min="2314" max="2316" width="4.140625" style="19" customWidth="1"/>
    <col min="2317" max="2317" width="4.5703125" style="19" customWidth="1"/>
    <col min="2318" max="2324" width="3.28515625" style="19" customWidth="1"/>
    <col min="2325" max="2325" width="15" style="19" customWidth="1"/>
    <col min="2326" max="2326" width="15.28515625" style="19" customWidth="1"/>
    <col min="2327" max="2327" width="14.42578125" style="19" customWidth="1"/>
    <col min="2328" max="2557" width="8.85546875" style="19"/>
    <col min="2558" max="2568" width="4.140625" style="19" customWidth="1"/>
    <col min="2569" max="2569" width="5" style="19" customWidth="1"/>
    <col min="2570" max="2572" width="4.140625" style="19" customWidth="1"/>
    <col min="2573" max="2573" width="4.5703125" style="19" customWidth="1"/>
    <col min="2574" max="2580" width="3.28515625" style="19" customWidth="1"/>
    <col min="2581" max="2581" width="15" style="19" customWidth="1"/>
    <col min="2582" max="2582" width="15.28515625" style="19" customWidth="1"/>
    <col min="2583" max="2583" width="14.42578125" style="19" customWidth="1"/>
    <col min="2584" max="2813" width="8.85546875" style="19"/>
    <col min="2814" max="2824" width="4.140625" style="19" customWidth="1"/>
    <col min="2825" max="2825" width="5" style="19" customWidth="1"/>
    <col min="2826" max="2828" width="4.140625" style="19" customWidth="1"/>
    <col min="2829" max="2829" width="4.5703125" style="19" customWidth="1"/>
    <col min="2830" max="2836" width="3.28515625" style="19" customWidth="1"/>
    <col min="2837" max="2837" width="15" style="19" customWidth="1"/>
    <col min="2838" max="2838" width="15.28515625" style="19" customWidth="1"/>
    <col min="2839" max="2839" width="14.42578125" style="19" customWidth="1"/>
    <col min="2840" max="3069" width="8.85546875" style="19"/>
    <col min="3070" max="3080" width="4.140625" style="19" customWidth="1"/>
    <col min="3081" max="3081" width="5" style="19" customWidth="1"/>
    <col min="3082" max="3084" width="4.140625" style="19" customWidth="1"/>
    <col min="3085" max="3085" width="4.5703125" style="19" customWidth="1"/>
    <col min="3086" max="3092" width="3.28515625" style="19" customWidth="1"/>
    <col min="3093" max="3093" width="15" style="19" customWidth="1"/>
    <col min="3094" max="3094" width="15.28515625" style="19" customWidth="1"/>
    <col min="3095" max="3095" width="14.42578125" style="19" customWidth="1"/>
    <col min="3096" max="3325" width="8.85546875" style="19"/>
    <col min="3326" max="3336" width="4.140625" style="19" customWidth="1"/>
    <col min="3337" max="3337" width="5" style="19" customWidth="1"/>
    <col min="3338" max="3340" width="4.140625" style="19" customWidth="1"/>
    <col min="3341" max="3341" width="4.5703125" style="19" customWidth="1"/>
    <col min="3342" max="3348" width="3.28515625" style="19" customWidth="1"/>
    <col min="3349" max="3349" width="15" style="19" customWidth="1"/>
    <col min="3350" max="3350" width="15.28515625" style="19" customWidth="1"/>
    <col min="3351" max="3351" width="14.42578125" style="19" customWidth="1"/>
    <col min="3352" max="3581" width="8.85546875" style="19"/>
    <col min="3582" max="3592" width="4.140625" style="19" customWidth="1"/>
    <col min="3593" max="3593" width="5" style="19" customWidth="1"/>
    <col min="3594" max="3596" width="4.140625" style="19" customWidth="1"/>
    <col min="3597" max="3597" width="4.5703125" style="19" customWidth="1"/>
    <col min="3598" max="3604" width="3.28515625" style="19" customWidth="1"/>
    <col min="3605" max="3605" width="15" style="19" customWidth="1"/>
    <col min="3606" max="3606" width="15.28515625" style="19" customWidth="1"/>
    <col min="3607" max="3607" width="14.42578125" style="19" customWidth="1"/>
    <col min="3608" max="3837" width="8.85546875" style="19"/>
    <col min="3838" max="3848" width="4.140625" style="19" customWidth="1"/>
    <col min="3849" max="3849" width="5" style="19" customWidth="1"/>
    <col min="3850" max="3852" width="4.140625" style="19" customWidth="1"/>
    <col min="3853" max="3853" width="4.5703125" style="19" customWidth="1"/>
    <col min="3854" max="3860" width="3.28515625" style="19" customWidth="1"/>
    <col min="3861" max="3861" width="15" style="19" customWidth="1"/>
    <col min="3862" max="3862" width="15.28515625" style="19" customWidth="1"/>
    <col min="3863" max="3863" width="14.42578125" style="19" customWidth="1"/>
    <col min="3864" max="4093" width="8.85546875" style="19"/>
    <col min="4094" max="4104" width="4.140625" style="19" customWidth="1"/>
    <col min="4105" max="4105" width="5" style="19" customWidth="1"/>
    <col min="4106" max="4108" width="4.140625" style="19" customWidth="1"/>
    <col min="4109" max="4109" width="4.5703125" style="19" customWidth="1"/>
    <col min="4110" max="4116" width="3.28515625" style="19" customWidth="1"/>
    <col min="4117" max="4117" width="15" style="19" customWidth="1"/>
    <col min="4118" max="4118" width="15.28515625" style="19" customWidth="1"/>
    <col min="4119" max="4119" width="14.42578125" style="19" customWidth="1"/>
    <col min="4120" max="4349" width="8.85546875" style="19"/>
    <col min="4350" max="4360" width="4.140625" style="19" customWidth="1"/>
    <col min="4361" max="4361" width="5" style="19" customWidth="1"/>
    <col min="4362" max="4364" width="4.140625" style="19" customWidth="1"/>
    <col min="4365" max="4365" width="4.5703125" style="19" customWidth="1"/>
    <col min="4366" max="4372" width="3.28515625" style="19" customWidth="1"/>
    <col min="4373" max="4373" width="15" style="19" customWidth="1"/>
    <col min="4374" max="4374" width="15.28515625" style="19" customWidth="1"/>
    <col min="4375" max="4375" width="14.42578125" style="19" customWidth="1"/>
    <col min="4376" max="4605" width="8.85546875" style="19"/>
    <col min="4606" max="4616" width="4.140625" style="19" customWidth="1"/>
    <col min="4617" max="4617" width="5" style="19" customWidth="1"/>
    <col min="4618" max="4620" width="4.140625" style="19" customWidth="1"/>
    <col min="4621" max="4621" width="4.5703125" style="19" customWidth="1"/>
    <col min="4622" max="4628" width="3.28515625" style="19" customWidth="1"/>
    <col min="4629" max="4629" width="15" style="19" customWidth="1"/>
    <col min="4630" max="4630" width="15.28515625" style="19" customWidth="1"/>
    <col min="4631" max="4631" width="14.42578125" style="19" customWidth="1"/>
    <col min="4632" max="4861" width="8.85546875" style="19"/>
    <col min="4862" max="4872" width="4.140625" style="19" customWidth="1"/>
    <col min="4873" max="4873" width="5" style="19" customWidth="1"/>
    <col min="4874" max="4876" width="4.140625" style="19" customWidth="1"/>
    <col min="4877" max="4877" width="4.5703125" style="19" customWidth="1"/>
    <col min="4878" max="4884" width="3.28515625" style="19" customWidth="1"/>
    <col min="4885" max="4885" width="15" style="19" customWidth="1"/>
    <col min="4886" max="4886" width="15.28515625" style="19" customWidth="1"/>
    <col min="4887" max="4887" width="14.42578125" style="19" customWidth="1"/>
    <col min="4888" max="5117" width="8.85546875" style="19"/>
    <col min="5118" max="5128" width="4.140625" style="19" customWidth="1"/>
    <col min="5129" max="5129" width="5" style="19" customWidth="1"/>
    <col min="5130" max="5132" width="4.140625" style="19" customWidth="1"/>
    <col min="5133" max="5133" width="4.5703125" style="19" customWidth="1"/>
    <col min="5134" max="5140" width="3.28515625" style="19" customWidth="1"/>
    <col min="5141" max="5141" width="15" style="19" customWidth="1"/>
    <col min="5142" max="5142" width="15.28515625" style="19" customWidth="1"/>
    <col min="5143" max="5143" width="14.42578125" style="19" customWidth="1"/>
    <col min="5144" max="5373" width="8.85546875" style="19"/>
    <col min="5374" max="5384" width="4.140625" style="19" customWidth="1"/>
    <col min="5385" max="5385" width="5" style="19" customWidth="1"/>
    <col min="5386" max="5388" width="4.140625" style="19" customWidth="1"/>
    <col min="5389" max="5389" width="4.5703125" style="19" customWidth="1"/>
    <col min="5390" max="5396" width="3.28515625" style="19" customWidth="1"/>
    <col min="5397" max="5397" width="15" style="19" customWidth="1"/>
    <col min="5398" max="5398" width="15.28515625" style="19" customWidth="1"/>
    <col min="5399" max="5399" width="14.42578125" style="19" customWidth="1"/>
    <col min="5400" max="5629" width="8.85546875" style="19"/>
    <col min="5630" max="5640" width="4.140625" style="19" customWidth="1"/>
    <col min="5641" max="5641" width="5" style="19" customWidth="1"/>
    <col min="5642" max="5644" width="4.140625" style="19" customWidth="1"/>
    <col min="5645" max="5645" width="4.5703125" style="19" customWidth="1"/>
    <col min="5646" max="5652" width="3.28515625" style="19" customWidth="1"/>
    <col min="5653" max="5653" width="15" style="19" customWidth="1"/>
    <col min="5654" max="5654" width="15.28515625" style="19" customWidth="1"/>
    <col min="5655" max="5655" width="14.42578125" style="19" customWidth="1"/>
    <col min="5656" max="5885" width="8.85546875" style="19"/>
    <col min="5886" max="5896" width="4.140625" style="19" customWidth="1"/>
    <col min="5897" max="5897" width="5" style="19" customWidth="1"/>
    <col min="5898" max="5900" width="4.140625" style="19" customWidth="1"/>
    <col min="5901" max="5901" width="4.5703125" style="19" customWidth="1"/>
    <col min="5902" max="5908" width="3.28515625" style="19" customWidth="1"/>
    <col min="5909" max="5909" width="15" style="19" customWidth="1"/>
    <col min="5910" max="5910" width="15.28515625" style="19" customWidth="1"/>
    <col min="5911" max="5911" width="14.42578125" style="19" customWidth="1"/>
    <col min="5912" max="6141" width="8.85546875" style="19"/>
    <col min="6142" max="6152" width="4.140625" style="19" customWidth="1"/>
    <col min="6153" max="6153" width="5" style="19" customWidth="1"/>
    <col min="6154" max="6156" width="4.140625" style="19" customWidth="1"/>
    <col min="6157" max="6157" width="4.5703125" style="19" customWidth="1"/>
    <col min="6158" max="6164" width="3.28515625" style="19" customWidth="1"/>
    <col min="6165" max="6165" width="15" style="19" customWidth="1"/>
    <col min="6166" max="6166" width="15.28515625" style="19" customWidth="1"/>
    <col min="6167" max="6167" width="14.42578125" style="19" customWidth="1"/>
    <col min="6168" max="6397" width="8.85546875" style="19"/>
    <col min="6398" max="6408" width="4.140625" style="19" customWidth="1"/>
    <col min="6409" max="6409" width="5" style="19" customWidth="1"/>
    <col min="6410" max="6412" width="4.140625" style="19" customWidth="1"/>
    <col min="6413" max="6413" width="4.5703125" style="19" customWidth="1"/>
    <col min="6414" max="6420" width="3.28515625" style="19" customWidth="1"/>
    <col min="6421" max="6421" width="15" style="19" customWidth="1"/>
    <col min="6422" max="6422" width="15.28515625" style="19" customWidth="1"/>
    <col min="6423" max="6423" width="14.42578125" style="19" customWidth="1"/>
    <col min="6424" max="6653" width="8.85546875" style="19"/>
    <col min="6654" max="6664" width="4.140625" style="19" customWidth="1"/>
    <col min="6665" max="6665" width="5" style="19" customWidth="1"/>
    <col min="6666" max="6668" width="4.140625" style="19" customWidth="1"/>
    <col min="6669" max="6669" width="4.5703125" style="19" customWidth="1"/>
    <col min="6670" max="6676" width="3.28515625" style="19" customWidth="1"/>
    <col min="6677" max="6677" width="15" style="19" customWidth="1"/>
    <col min="6678" max="6678" width="15.28515625" style="19" customWidth="1"/>
    <col min="6679" max="6679" width="14.42578125" style="19" customWidth="1"/>
    <col min="6680" max="6909" width="8.85546875" style="19"/>
    <col min="6910" max="6920" width="4.140625" style="19" customWidth="1"/>
    <col min="6921" max="6921" width="5" style="19" customWidth="1"/>
    <col min="6922" max="6924" width="4.140625" style="19" customWidth="1"/>
    <col min="6925" max="6925" width="4.5703125" style="19" customWidth="1"/>
    <col min="6926" max="6932" width="3.28515625" style="19" customWidth="1"/>
    <col min="6933" max="6933" width="15" style="19" customWidth="1"/>
    <col min="6934" max="6934" width="15.28515625" style="19" customWidth="1"/>
    <col min="6935" max="6935" width="14.42578125" style="19" customWidth="1"/>
    <col min="6936" max="7165" width="8.85546875" style="19"/>
    <col min="7166" max="7176" width="4.140625" style="19" customWidth="1"/>
    <col min="7177" max="7177" width="5" style="19" customWidth="1"/>
    <col min="7178" max="7180" width="4.140625" style="19" customWidth="1"/>
    <col min="7181" max="7181" width="4.5703125" style="19" customWidth="1"/>
    <col min="7182" max="7188" width="3.28515625" style="19" customWidth="1"/>
    <col min="7189" max="7189" width="15" style="19" customWidth="1"/>
    <col min="7190" max="7190" width="15.28515625" style="19" customWidth="1"/>
    <col min="7191" max="7191" width="14.42578125" style="19" customWidth="1"/>
    <col min="7192" max="7421" width="8.85546875" style="19"/>
    <col min="7422" max="7432" width="4.140625" style="19" customWidth="1"/>
    <col min="7433" max="7433" width="5" style="19" customWidth="1"/>
    <col min="7434" max="7436" width="4.140625" style="19" customWidth="1"/>
    <col min="7437" max="7437" width="4.5703125" style="19" customWidth="1"/>
    <col min="7438" max="7444" width="3.28515625" style="19" customWidth="1"/>
    <col min="7445" max="7445" width="15" style="19" customWidth="1"/>
    <col min="7446" max="7446" width="15.28515625" style="19" customWidth="1"/>
    <col min="7447" max="7447" width="14.42578125" style="19" customWidth="1"/>
    <col min="7448" max="7677" width="8.85546875" style="19"/>
    <col min="7678" max="7688" width="4.140625" style="19" customWidth="1"/>
    <col min="7689" max="7689" width="5" style="19" customWidth="1"/>
    <col min="7690" max="7692" width="4.140625" style="19" customWidth="1"/>
    <col min="7693" max="7693" width="4.5703125" style="19" customWidth="1"/>
    <col min="7694" max="7700" width="3.28515625" style="19" customWidth="1"/>
    <col min="7701" max="7701" width="15" style="19" customWidth="1"/>
    <col min="7702" max="7702" width="15.28515625" style="19" customWidth="1"/>
    <col min="7703" max="7703" width="14.42578125" style="19" customWidth="1"/>
    <col min="7704" max="7933" width="8.85546875" style="19"/>
    <col min="7934" max="7944" width="4.140625" style="19" customWidth="1"/>
    <col min="7945" max="7945" width="5" style="19" customWidth="1"/>
    <col min="7946" max="7948" width="4.140625" style="19" customWidth="1"/>
    <col min="7949" max="7949" width="4.5703125" style="19" customWidth="1"/>
    <col min="7950" max="7956" width="3.28515625" style="19" customWidth="1"/>
    <col min="7957" max="7957" width="15" style="19" customWidth="1"/>
    <col min="7958" max="7958" width="15.28515625" style="19" customWidth="1"/>
    <col min="7959" max="7959" width="14.42578125" style="19" customWidth="1"/>
    <col min="7960" max="8189" width="8.85546875" style="19"/>
    <col min="8190" max="8200" width="4.140625" style="19" customWidth="1"/>
    <col min="8201" max="8201" width="5" style="19" customWidth="1"/>
    <col min="8202" max="8204" width="4.140625" style="19" customWidth="1"/>
    <col min="8205" max="8205" width="4.5703125" style="19" customWidth="1"/>
    <col min="8206" max="8212" width="3.28515625" style="19" customWidth="1"/>
    <col min="8213" max="8213" width="15" style="19" customWidth="1"/>
    <col min="8214" max="8214" width="15.28515625" style="19" customWidth="1"/>
    <col min="8215" max="8215" width="14.42578125" style="19" customWidth="1"/>
    <col min="8216" max="8445" width="8.85546875" style="19"/>
    <col min="8446" max="8456" width="4.140625" style="19" customWidth="1"/>
    <col min="8457" max="8457" width="5" style="19" customWidth="1"/>
    <col min="8458" max="8460" width="4.140625" style="19" customWidth="1"/>
    <col min="8461" max="8461" width="4.5703125" style="19" customWidth="1"/>
    <col min="8462" max="8468" width="3.28515625" style="19" customWidth="1"/>
    <col min="8469" max="8469" width="15" style="19" customWidth="1"/>
    <col min="8470" max="8470" width="15.28515625" style="19" customWidth="1"/>
    <col min="8471" max="8471" width="14.42578125" style="19" customWidth="1"/>
    <col min="8472" max="8701" width="8.85546875" style="19"/>
    <col min="8702" max="8712" width="4.140625" style="19" customWidth="1"/>
    <col min="8713" max="8713" width="5" style="19" customWidth="1"/>
    <col min="8714" max="8716" width="4.140625" style="19" customWidth="1"/>
    <col min="8717" max="8717" width="4.5703125" style="19" customWidth="1"/>
    <col min="8718" max="8724" width="3.28515625" style="19" customWidth="1"/>
    <col min="8725" max="8725" width="15" style="19" customWidth="1"/>
    <col min="8726" max="8726" width="15.28515625" style="19" customWidth="1"/>
    <col min="8727" max="8727" width="14.42578125" style="19" customWidth="1"/>
    <col min="8728" max="8957" width="8.85546875" style="19"/>
    <col min="8958" max="8968" width="4.140625" style="19" customWidth="1"/>
    <col min="8969" max="8969" width="5" style="19" customWidth="1"/>
    <col min="8970" max="8972" width="4.140625" style="19" customWidth="1"/>
    <col min="8973" max="8973" width="4.5703125" style="19" customWidth="1"/>
    <col min="8974" max="8980" width="3.28515625" style="19" customWidth="1"/>
    <col min="8981" max="8981" width="15" style="19" customWidth="1"/>
    <col min="8982" max="8982" width="15.28515625" style="19" customWidth="1"/>
    <col min="8983" max="8983" width="14.42578125" style="19" customWidth="1"/>
    <col min="8984" max="9213" width="8.85546875" style="19"/>
    <col min="9214" max="9224" width="4.140625" style="19" customWidth="1"/>
    <col min="9225" max="9225" width="5" style="19" customWidth="1"/>
    <col min="9226" max="9228" width="4.140625" style="19" customWidth="1"/>
    <col min="9229" max="9229" width="4.5703125" style="19" customWidth="1"/>
    <col min="9230" max="9236" width="3.28515625" style="19" customWidth="1"/>
    <col min="9237" max="9237" width="15" style="19" customWidth="1"/>
    <col min="9238" max="9238" width="15.28515625" style="19" customWidth="1"/>
    <col min="9239" max="9239" width="14.42578125" style="19" customWidth="1"/>
    <col min="9240" max="9469" width="8.85546875" style="19"/>
    <col min="9470" max="9480" width="4.140625" style="19" customWidth="1"/>
    <col min="9481" max="9481" width="5" style="19" customWidth="1"/>
    <col min="9482" max="9484" width="4.140625" style="19" customWidth="1"/>
    <col min="9485" max="9485" width="4.5703125" style="19" customWidth="1"/>
    <col min="9486" max="9492" width="3.28515625" style="19" customWidth="1"/>
    <col min="9493" max="9493" width="15" style="19" customWidth="1"/>
    <col min="9494" max="9494" width="15.28515625" style="19" customWidth="1"/>
    <col min="9495" max="9495" width="14.42578125" style="19" customWidth="1"/>
    <col min="9496" max="9725" width="8.85546875" style="19"/>
    <col min="9726" max="9736" width="4.140625" style="19" customWidth="1"/>
    <col min="9737" max="9737" width="5" style="19" customWidth="1"/>
    <col min="9738" max="9740" width="4.140625" style="19" customWidth="1"/>
    <col min="9741" max="9741" width="4.5703125" style="19" customWidth="1"/>
    <col min="9742" max="9748" width="3.28515625" style="19" customWidth="1"/>
    <col min="9749" max="9749" width="15" style="19" customWidth="1"/>
    <col min="9750" max="9750" width="15.28515625" style="19" customWidth="1"/>
    <col min="9751" max="9751" width="14.42578125" style="19" customWidth="1"/>
    <col min="9752" max="9981" width="8.85546875" style="19"/>
    <col min="9982" max="9992" width="4.140625" style="19" customWidth="1"/>
    <col min="9993" max="9993" width="5" style="19" customWidth="1"/>
    <col min="9994" max="9996" width="4.140625" style="19" customWidth="1"/>
    <col min="9997" max="9997" width="4.5703125" style="19" customWidth="1"/>
    <col min="9998" max="10004" width="3.28515625" style="19" customWidth="1"/>
    <col min="10005" max="10005" width="15" style="19" customWidth="1"/>
    <col min="10006" max="10006" width="15.28515625" style="19" customWidth="1"/>
    <col min="10007" max="10007" width="14.42578125" style="19" customWidth="1"/>
    <col min="10008" max="10237" width="8.85546875" style="19"/>
    <col min="10238" max="10248" width="4.140625" style="19" customWidth="1"/>
    <col min="10249" max="10249" width="5" style="19" customWidth="1"/>
    <col min="10250" max="10252" width="4.140625" style="19" customWidth="1"/>
    <col min="10253" max="10253" width="4.5703125" style="19" customWidth="1"/>
    <col min="10254" max="10260" width="3.28515625" style="19" customWidth="1"/>
    <col min="10261" max="10261" width="15" style="19" customWidth="1"/>
    <col min="10262" max="10262" width="15.28515625" style="19" customWidth="1"/>
    <col min="10263" max="10263" width="14.42578125" style="19" customWidth="1"/>
    <col min="10264" max="10493" width="8.85546875" style="19"/>
    <col min="10494" max="10504" width="4.140625" style="19" customWidth="1"/>
    <col min="10505" max="10505" width="5" style="19" customWidth="1"/>
    <col min="10506" max="10508" width="4.140625" style="19" customWidth="1"/>
    <col min="10509" max="10509" width="4.5703125" style="19" customWidth="1"/>
    <col min="10510" max="10516" width="3.28515625" style="19" customWidth="1"/>
    <col min="10517" max="10517" width="15" style="19" customWidth="1"/>
    <col min="10518" max="10518" width="15.28515625" style="19" customWidth="1"/>
    <col min="10519" max="10519" width="14.42578125" style="19" customWidth="1"/>
    <col min="10520" max="10749" width="8.85546875" style="19"/>
    <col min="10750" max="10760" width="4.140625" style="19" customWidth="1"/>
    <col min="10761" max="10761" width="5" style="19" customWidth="1"/>
    <col min="10762" max="10764" width="4.140625" style="19" customWidth="1"/>
    <col min="10765" max="10765" width="4.5703125" style="19" customWidth="1"/>
    <col min="10766" max="10772" width="3.28515625" style="19" customWidth="1"/>
    <col min="10773" max="10773" width="15" style="19" customWidth="1"/>
    <col min="10774" max="10774" width="15.28515625" style="19" customWidth="1"/>
    <col min="10775" max="10775" width="14.42578125" style="19" customWidth="1"/>
    <col min="10776" max="11005" width="8.85546875" style="19"/>
    <col min="11006" max="11016" width="4.140625" style="19" customWidth="1"/>
    <col min="11017" max="11017" width="5" style="19" customWidth="1"/>
    <col min="11018" max="11020" width="4.140625" style="19" customWidth="1"/>
    <col min="11021" max="11021" width="4.5703125" style="19" customWidth="1"/>
    <col min="11022" max="11028" width="3.28515625" style="19" customWidth="1"/>
    <col min="11029" max="11029" width="15" style="19" customWidth="1"/>
    <col min="11030" max="11030" width="15.28515625" style="19" customWidth="1"/>
    <col min="11031" max="11031" width="14.42578125" style="19" customWidth="1"/>
    <col min="11032" max="11261" width="8.85546875" style="19"/>
    <col min="11262" max="11272" width="4.140625" style="19" customWidth="1"/>
    <col min="11273" max="11273" width="5" style="19" customWidth="1"/>
    <col min="11274" max="11276" width="4.140625" style="19" customWidth="1"/>
    <col min="11277" max="11277" width="4.5703125" style="19" customWidth="1"/>
    <col min="11278" max="11284" width="3.28515625" style="19" customWidth="1"/>
    <col min="11285" max="11285" width="15" style="19" customWidth="1"/>
    <col min="11286" max="11286" width="15.28515625" style="19" customWidth="1"/>
    <col min="11287" max="11287" width="14.42578125" style="19" customWidth="1"/>
    <col min="11288" max="11517" width="8.85546875" style="19"/>
    <col min="11518" max="11528" width="4.140625" style="19" customWidth="1"/>
    <col min="11529" max="11529" width="5" style="19" customWidth="1"/>
    <col min="11530" max="11532" width="4.140625" style="19" customWidth="1"/>
    <col min="11533" max="11533" width="4.5703125" style="19" customWidth="1"/>
    <col min="11534" max="11540" width="3.28515625" style="19" customWidth="1"/>
    <col min="11541" max="11541" width="15" style="19" customWidth="1"/>
    <col min="11542" max="11542" width="15.28515625" style="19" customWidth="1"/>
    <col min="11543" max="11543" width="14.42578125" style="19" customWidth="1"/>
    <col min="11544" max="11773" width="8.85546875" style="19"/>
    <col min="11774" max="11784" width="4.140625" style="19" customWidth="1"/>
    <col min="11785" max="11785" width="5" style="19" customWidth="1"/>
    <col min="11786" max="11788" width="4.140625" style="19" customWidth="1"/>
    <col min="11789" max="11789" width="4.5703125" style="19" customWidth="1"/>
    <col min="11790" max="11796" width="3.28515625" style="19" customWidth="1"/>
    <col min="11797" max="11797" width="15" style="19" customWidth="1"/>
    <col min="11798" max="11798" width="15.28515625" style="19" customWidth="1"/>
    <col min="11799" max="11799" width="14.42578125" style="19" customWidth="1"/>
    <col min="11800" max="12029" width="8.85546875" style="19"/>
    <col min="12030" max="12040" width="4.140625" style="19" customWidth="1"/>
    <col min="12041" max="12041" width="5" style="19" customWidth="1"/>
    <col min="12042" max="12044" width="4.140625" style="19" customWidth="1"/>
    <col min="12045" max="12045" width="4.5703125" style="19" customWidth="1"/>
    <col min="12046" max="12052" width="3.28515625" style="19" customWidth="1"/>
    <col min="12053" max="12053" width="15" style="19" customWidth="1"/>
    <col min="12054" max="12054" width="15.28515625" style="19" customWidth="1"/>
    <col min="12055" max="12055" width="14.42578125" style="19" customWidth="1"/>
    <col min="12056" max="12285" width="8.85546875" style="19"/>
    <col min="12286" max="12296" width="4.140625" style="19" customWidth="1"/>
    <col min="12297" max="12297" width="5" style="19" customWidth="1"/>
    <col min="12298" max="12300" width="4.140625" style="19" customWidth="1"/>
    <col min="12301" max="12301" width="4.5703125" style="19" customWidth="1"/>
    <col min="12302" max="12308" width="3.28515625" style="19" customWidth="1"/>
    <col min="12309" max="12309" width="15" style="19" customWidth="1"/>
    <col min="12310" max="12310" width="15.28515625" style="19" customWidth="1"/>
    <col min="12311" max="12311" width="14.42578125" style="19" customWidth="1"/>
    <col min="12312" max="12541" width="8.85546875" style="19"/>
    <col min="12542" max="12552" width="4.140625" style="19" customWidth="1"/>
    <col min="12553" max="12553" width="5" style="19" customWidth="1"/>
    <col min="12554" max="12556" width="4.140625" style="19" customWidth="1"/>
    <col min="12557" max="12557" width="4.5703125" style="19" customWidth="1"/>
    <col min="12558" max="12564" width="3.28515625" style="19" customWidth="1"/>
    <col min="12565" max="12565" width="15" style="19" customWidth="1"/>
    <col min="12566" max="12566" width="15.28515625" style="19" customWidth="1"/>
    <col min="12567" max="12567" width="14.42578125" style="19" customWidth="1"/>
    <col min="12568" max="12797" width="8.85546875" style="19"/>
    <col min="12798" max="12808" width="4.140625" style="19" customWidth="1"/>
    <col min="12809" max="12809" width="5" style="19" customWidth="1"/>
    <col min="12810" max="12812" width="4.140625" style="19" customWidth="1"/>
    <col min="12813" max="12813" width="4.5703125" style="19" customWidth="1"/>
    <col min="12814" max="12820" width="3.28515625" style="19" customWidth="1"/>
    <col min="12821" max="12821" width="15" style="19" customWidth="1"/>
    <col min="12822" max="12822" width="15.28515625" style="19" customWidth="1"/>
    <col min="12823" max="12823" width="14.42578125" style="19" customWidth="1"/>
    <col min="12824" max="13053" width="8.85546875" style="19"/>
    <col min="13054" max="13064" width="4.140625" style="19" customWidth="1"/>
    <col min="13065" max="13065" width="5" style="19" customWidth="1"/>
    <col min="13066" max="13068" width="4.140625" style="19" customWidth="1"/>
    <col min="13069" max="13069" width="4.5703125" style="19" customWidth="1"/>
    <col min="13070" max="13076" width="3.28515625" style="19" customWidth="1"/>
    <col min="13077" max="13077" width="15" style="19" customWidth="1"/>
    <col min="13078" max="13078" width="15.28515625" style="19" customWidth="1"/>
    <col min="13079" max="13079" width="14.42578125" style="19" customWidth="1"/>
    <col min="13080" max="13309" width="8.85546875" style="19"/>
    <col min="13310" max="13320" width="4.140625" style="19" customWidth="1"/>
    <col min="13321" max="13321" width="5" style="19" customWidth="1"/>
    <col min="13322" max="13324" width="4.140625" style="19" customWidth="1"/>
    <col min="13325" max="13325" width="4.5703125" style="19" customWidth="1"/>
    <col min="13326" max="13332" width="3.28515625" style="19" customWidth="1"/>
    <col min="13333" max="13333" width="15" style="19" customWidth="1"/>
    <col min="13334" max="13334" width="15.28515625" style="19" customWidth="1"/>
    <col min="13335" max="13335" width="14.42578125" style="19" customWidth="1"/>
    <col min="13336" max="13565" width="8.85546875" style="19"/>
    <col min="13566" max="13576" width="4.140625" style="19" customWidth="1"/>
    <col min="13577" max="13577" width="5" style="19" customWidth="1"/>
    <col min="13578" max="13580" width="4.140625" style="19" customWidth="1"/>
    <col min="13581" max="13581" width="4.5703125" style="19" customWidth="1"/>
    <col min="13582" max="13588" width="3.28515625" style="19" customWidth="1"/>
    <col min="13589" max="13589" width="15" style="19" customWidth="1"/>
    <col min="13590" max="13590" width="15.28515625" style="19" customWidth="1"/>
    <col min="13591" max="13591" width="14.42578125" style="19" customWidth="1"/>
    <col min="13592" max="13821" width="8.85546875" style="19"/>
    <col min="13822" max="13832" width="4.140625" style="19" customWidth="1"/>
    <col min="13833" max="13833" width="5" style="19" customWidth="1"/>
    <col min="13834" max="13836" width="4.140625" style="19" customWidth="1"/>
    <col min="13837" max="13837" width="4.5703125" style="19" customWidth="1"/>
    <col min="13838" max="13844" width="3.28515625" style="19" customWidth="1"/>
    <col min="13845" max="13845" width="15" style="19" customWidth="1"/>
    <col min="13846" max="13846" width="15.28515625" style="19" customWidth="1"/>
    <col min="13847" max="13847" width="14.42578125" style="19" customWidth="1"/>
    <col min="13848" max="14077" width="8.85546875" style="19"/>
    <col min="14078" max="14088" width="4.140625" style="19" customWidth="1"/>
    <col min="14089" max="14089" width="5" style="19" customWidth="1"/>
    <col min="14090" max="14092" width="4.140625" style="19" customWidth="1"/>
    <col min="14093" max="14093" width="4.5703125" style="19" customWidth="1"/>
    <col min="14094" max="14100" width="3.28515625" style="19" customWidth="1"/>
    <col min="14101" max="14101" width="15" style="19" customWidth="1"/>
    <col min="14102" max="14102" width="15.28515625" style="19" customWidth="1"/>
    <col min="14103" max="14103" width="14.42578125" style="19" customWidth="1"/>
    <col min="14104" max="14333" width="8.85546875" style="19"/>
    <col min="14334" max="14344" width="4.140625" style="19" customWidth="1"/>
    <col min="14345" max="14345" width="5" style="19" customWidth="1"/>
    <col min="14346" max="14348" width="4.140625" style="19" customWidth="1"/>
    <col min="14349" max="14349" width="4.5703125" style="19" customWidth="1"/>
    <col min="14350" max="14356" width="3.28515625" style="19" customWidth="1"/>
    <col min="14357" max="14357" width="15" style="19" customWidth="1"/>
    <col min="14358" max="14358" width="15.28515625" style="19" customWidth="1"/>
    <col min="14359" max="14359" width="14.42578125" style="19" customWidth="1"/>
    <col min="14360" max="14589" width="8.85546875" style="19"/>
    <col min="14590" max="14600" width="4.140625" style="19" customWidth="1"/>
    <col min="14601" max="14601" width="5" style="19" customWidth="1"/>
    <col min="14602" max="14604" width="4.140625" style="19" customWidth="1"/>
    <col min="14605" max="14605" width="4.5703125" style="19" customWidth="1"/>
    <col min="14606" max="14612" width="3.28515625" style="19" customWidth="1"/>
    <col min="14613" max="14613" width="15" style="19" customWidth="1"/>
    <col min="14614" max="14614" width="15.28515625" style="19" customWidth="1"/>
    <col min="14615" max="14615" width="14.42578125" style="19" customWidth="1"/>
    <col min="14616" max="14845" width="8.85546875" style="19"/>
    <col min="14846" max="14856" width="4.140625" style="19" customWidth="1"/>
    <col min="14857" max="14857" width="5" style="19" customWidth="1"/>
    <col min="14858" max="14860" width="4.140625" style="19" customWidth="1"/>
    <col min="14861" max="14861" width="4.5703125" style="19" customWidth="1"/>
    <col min="14862" max="14868" width="3.28515625" style="19" customWidth="1"/>
    <col min="14869" max="14869" width="15" style="19" customWidth="1"/>
    <col min="14870" max="14870" width="15.28515625" style="19" customWidth="1"/>
    <col min="14871" max="14871" width="14.42578125" style="19" customWidth="1"/>
    <col min="14872" max="15101" width="8.85546875" style="19"/>
    <col min="15102" max="15112" width="4.140625" style="19" customWidth="1"/>
    <col min="15113" max="15113" width="5" style="19" customWidth="1"/>
    <col min="15114" max="15116" width="4.140625" style="19" customWidth="1"/>
    <col min="15117" max="15117" width="4.5703125" style="19" customWidth="1"/>
    <col min="15118" max="15124" width="3.28515625" style="19" customWidth="1"/>
    <col min="15125" max="15125" width="15" style="19" customWidth="1"/>
    <col min="15126" max="15126" width="15.28515625" style="19" customWidth="1"/>
    <col min="15127" max="15127" width="14.42578125" style="19" customWidth="1"/>
    <col min="15128" max="15357" width="8.85546875" style="19"/>
    <col min="15358" max="15368" width="4.140625" style="19" customWidth="1"/>
    <col min="15369" max="15369" width="5" style="19" customWidth="1"/>
    <col min="15370" max="15372" width="4.140625" style="19" customWidth="1"/>
    <col min="15373" max="15373" width="4.5703125" style="19" customWidth="1"/>
    <col min="15374" max="15380" width="3.28515625" style="19" customWidth="1"/>
    <col min="15381" max="15381" width="15" style="19" customWidth="1"/>
    <col min="15382" max="15382" width="15.28515625" style="19" customWidth="1"/>
    <col min="15383" max="15383" width="14.42578125" style="19" customWidth="1"/>
    <col min="15384" max="15613" width="8.85546875" style="19"/>
    <col min="15614" max="15624" width="4.140625" style="19" customWidth="1"/>
    <col min="15625" max="15625" width="5" style="19" customWidth="1"/>
    <col min="15626" max="15628" width="4.140625" style="19" customWidth="1"/>
    <col min="15629" max="15629" width="4.5703125" style="19" customWidth="1"/>
    <col min="15630" max="15636" width="3.28515625" style="19" customWidth="1"/>
    <col min="15637" max="15637" width="15" style="19" customWidth="1"/>
    <col min="15638" max="15638" width="15.28515625" style="19" customWidth="1"/>
    <col min="15639" max="15639" width="14.42578125" style="19" customWidth="1"/>
    <col min="15640" max="15869" width="8.85546875" style="19"/>
    <col min="15870" max="15880" width="4.140625" style="19" customWidth="1"/>
    <col min="15881" max="15881" width="5" style="19" customWidth="1"/>
    <col min="15882" max="15884" width="4.140625" style="19" customWidth="1"/>
    <col min="15885" max="15885" width="4.5703125" style="19" customWidth="1"/>
    <col min="15886" max="15892" width="3.28515625" style="19" customWidth="1"/>
    <col min="15893" max="15893" width="15" style="19" customWidth="1"/>
    <col min="15894" max="15894" width="15.28515625" style="19" customWidth="1"/>
    <col min="15895" max="15895" width="14.42578125" style="19" customWidth="1"/>
    <col min="15896" max="16125" width="8.85546875" style="19"/>
    <col min="16126" max="16136" width="4.140625" style="19" customWidth="1"/>
    <col min="16137" max="16137" width="5" style="19" customWidth="1"/>
    <col min="16138" max="16140" width="4.140625" style="19" customWidth="1"/>
    <col min="16141" max="16141" width="4.5703125" style="19" customWidth="1"/>
    <col min="16142" max="16148" width="3.28515625" style="19" customWidth="1"/>
    <col min="16149" max="16149" width="15" style="19" customWidth="1"/>
    <col min="16150" max="16150" width="15.28515625" style="19" customWidth="1"/>
    <col min="16151" max="16151" width="14.42578125" style="19" customWidth="1"/>
    <col min="16152" max="16383" width="8.85546875" style="19"/>
    <col min="16384" max="16384" width="9.140625" style="19" customWidth="1"/>
  </cols>
  <sheetData>
    <row r="1" spans="1:5">
      <c r="A1" s="2" t="s">
        <v>383</v>
      </c>
      <c r="B1" s="2"/>
      <c r="C1" s="2"/>
      <c r="D1" s="1184" t="str">
        <f>Деклар!G9</f>
        <v>САБЫРОВ ЖАНДОС КАЙРАТУЛЫ</v>
      </c>
      <c r="E1" s="1184"/>
    </row>
    <row r="2" spans="1:5" ht="14.25">
      <c r="A2" s="43" t="s">
        <v>133</v>
      </c>
      <c r="B2" s="1102">
        <f>Деклар!D5</f>
        <v>70569305567</v>
      </c>
      <c r="C2" s="1104"/>
      <c r="D2" s="49"/>
      <c r="E2" s="44"/>
    </row>
    <row r="3" spans="1:5" ht="14.25">
      <c r="A3" s="43" t="s">
        <v>384</v>
      </c>
      <c r="B3" s="550"/>
      <c r="C3" s="549">
        <f>Деклар!G7</f>
        <v>2023</v>
      </c>
      <c r="D3" s="44"/>
      <c r="E3" s="37"/>
    </row>
    <row r="4" spans="1:5" ht="14.25">
      <c r="A4" s="43"/>
      <c r="B4" s="44"/>
      <c r="C4" s="44"/>
      <c r="D4" s="44"/>
      <c r="E4" s="37"/>
    </row>
    <row r="5" spans="1:5" ht="15.75">
      <c r="A5" s="1167" t="s">
        <v>97</v>
      </c>
      <c r="B5" s="1167"/>
      <c r="C5" s="1167"/>
      <c r="D5" s="1167"/>
      <c r="E5" s="1167"/>
    </row>
    <row r="6" spans="1:5">
      <c r="A6" s="1126" t="s">
        <v>801</v>
      </c>
      <c r="B6" s="1126"/>
      <c r="C6" s="1126"/>
      <c r="D6" s="1126"/>
      <c r="E6" s="1126"/>
    </row>
    <row r="7" spans="1:5" ht="13.5" thickBot="1">
      <c r="A7" s="1185"/>
      <c r="B7" s="1185"/>
      <c r="C7" s="1185"/>
      <c r="D7" s="1185"/>
      <c r="E7" s="1185"/>
    </row>
    <row r="8" spans="1:5" ht="79.5" customHeight="1" thickBot="1">
      <c r="A8" s="127" t="s">
        <v>164</v>
      </c>
      <c r="B8" s="1182" t="s">
        <v>200</v>
      </c>
      <c r="C8" s="1183"/>
      <c r="D8" s="140" t="s">
        <v>201</v>
      </c>
      <c r="E8" s="188" t="s">
        <v>827</v>
      </c>
    </row>
    <row r="9" spans="1:5" ht="13.5" thickBot="1">
      <c r="A9" s="57">
        <v>1</v>
      </c>
      <c r="B9" s="1186">
        <v>2</v>
      </c>
      <c r="C9" s="1187"/>
      <c r="D9" s="133">
        <v>3</v>
      </c>
      <c r="E9" s="63">
        <v>4</v>
      </c>
    </row>
    <row r="10" spans="1:5" ht="26.25" customHeight="1">
      <c r="A10" s="53">
        <v>1</v>
      </c>
      <c r="B10" s="1188"/>
      <c r="C10" s="1189"/>
      <c r="D10" s="122"/>
      <c r="E10" s="484"/>
    </row>
    <row r="11" spans="1:5" ht="24" customHeight="1">
      <c r="A11" s="53">
        <v>2</v>
      </c>
      <c r="B11" s="1176"/>
      <c r="C11" s="1178"/>
      <c r="D11" s="305"/>
      <c r="E11" s="484"/>
    </row>
    <row r="12" spans="1:5" ht="24" customHeight="1">
      <c r="A12" s="53">
        <v>3</v>
      </c>
      <c r="B12" s="1176"/>
      <c r="C12" s="1178"/>
      <c r="D12" s="305"/>
      <c r="E12" s="484"/>
    </row>
    <row r="13" spans="1:5">
      <c r="A13" s="53"/>
      <c r="B13" s="1176"/>
      <c r="C13" s="1178"/>
      <c r="D13" s="305"/>
      <c r="E13" s="484"/>
    </row>
    <row r="14" spans="1:5" ht="13.5" thickBot="1">
      <c r="A14" s="83"/>
      <c r="B14" s="1176"/>
      <c r="C14" s="1178"/>
      <c r="D14" s="483"/>
      <c r="E14" s="484"/>
    </row>
    <row r="15" spans="1:5" ht="42.75" customHeight="1" thickBot="1">
      <c r="A15" s="54"/>
      <c r="B15" s="1147" t="s">
        <v>802</v>
      </c>
      <c r="C15" s="1148"/>
      <c r="D15" s="1148"/>
      <c r="E15" s="763">
        <f>SUM(E10:E14)</f>
        <v>0</v>
      </c>
    </row>
    <row r="16" spans="1:5" ht="69.599999999999994" customHeight="1">
      <c r="E16" s="643" t="s">
        <v>822</v>
      </c>
    </row>
    <row r="17" spans="2:4" ht="25.5" customHeight="1">
      <c r="B17" s="64" t="s">
        <v>102</v>
      </c>
      <c r="C17" s="25"/>
      <c r="D17" s="25"/>
    </row>
    <row r="18" spans="2:4">
      <c r="C18" s="21" t="s">
        <v>103</v>
      </c>
      <c r="D18" s="21" t="s">
        <v>156</v>
      </c>
    </row>
  </sheetData>
  <mergeCells count="13">
    <mergeCell ref="B15:D15"/>
    <mergeCell ref="B9:C9"/>
    <mergeCell ref="B10:C10"/>
    <mergeCell ref="B11:C11"/>
    <mergeCell ref="B12:C12"/>
    <mergeCell ref="B13:C13"/>
    <mergeCell ref="B14:C14"/>
    <mergeCell ref="B8:C8"/>
    <mergeCell ref="D1:E1"/>
    <mergeCell ref="B2:C2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52</vt:i4>
      </vt:variant>
    </vt:vector>
  </HeadingPairs>
  <TitlesOfParts>
    <vt:vector size="52" baseType="lpstr">
      <vt:lpstr>Деклар</vt:lpstr>
      <vt:lpstr>220.00.001.</vt:lpstr>
      <vt:lpstr>220.00.002</vt:lpstr>
      <vt:lpstr>220.00.003</vt:lpstr>
      <vt:lpstr>220.00.004</vt:lpstr>
      <vt:lpstr>220.00.05</vt:lpstr>
      <vt:lpstr>220.00.06</vt:lpstr>
      <vt:lpstr>200.00.07</vt:lpstr>
      <vt:lpstr>220.00.08</vt:lpstr>
      <vt:lpstr>200.00.09</vt:lpstr>
      <vt:lpstr>220.00.010 Свод</vt:lpstr>
      <vt:lpstr>220.00.010.Штрафы</vt:lpstr>
      <vt:lpstr>220.00.010.Дивиденды</vt:lpstr>
      <vt:lpstr>220.00.010.Курс.разница</vt:lpstr>
      <vt:lpstr>220.00.010.Исл.депозит</vt:lpstr>
      <vt:lpstr>220.00.010.Прочие</vt:lpstr>
      <vt:lpstr>220.00.012</vt:lpstr>
      <vt:lpstr>220.00.013</vt:lpstr>
      <vt:lpstr>220.00.014</vt:lpstr>
      <vt:lpstr>220.00.016.Расходы</vt:lpstr>
      <vt:lpstr>220.00.016 IV Зарплата</vt:lpstr>
      <vt:lpstr>220.00.016 IV ГПХ</vt:lpstr>
      <vt:lpstr>220.00.017.Штрафы</vt:lpstr>
      <vt:lpstr>220.00.018.НДС</vt:lpstr>
      <vt:lpstr>220.00.020.Вознагр.</vt:lpstr>
      <vt:lpstr>220.00.021. Предст.р-ды</vt:lpstr>
      <vt:lpstr>220.00.022.Сомн.треб.</vt:lpstr>
      <vt:lpstr>220.00.023 ФНО 220.02</vt:lpstr>
      <vt:lpstr>НР к 220.02 Фикс.активы</vt:lpstr>
      <vt:lpstr>220.00.024</vt:lpstr>
      <vt:lpstr>220.00.025</vt:lpstr>
      <vt:lpstr>220.00.026</vt:lpstr>
      <vt:lpstr>220.00.027</vt:lpstr>
      <vt:lpstr>220.00.029.Налоги</vt:lpstr>
      <vt:lpstr>220.00.029 Им-во</vt:lpstr>
      <vt:lpstr>220.00.029 Загрязнение ОС</vt:lpstr>
      <vt:lpstr>220.00.030</vt:lpstr>
      <vt:lpstr>220.00.031</vt:lpstr>
      <vt:lpstr>220.00.032 III</vt:lpstr>
      <vt:lpstr>220.00.032 ІV </vt:lpstr>
      <vt:lpstr>Добр.пенс.взн.</vt:lpstr>
      <vt:lpstr>Медицина</vt:lpstr>
      <vt:lpstr>Вознагр.</vt:lpstr>
      <vt:lpstr>220.00.033</vt:lpstr>
      <vt:lpstr>220.00.035</vt:lpstr>
      <vt:lpstr>220.00.036</vt:lpstr>
      <vt:lpstr>220.00.037</vt:lpstr>
      <vt:lpstr>Налог.рег. к 220.03 Межд.дог.</vt:lpstr>
      <vt:lpstr>Налог.рег. к 220.04 Иностр.ист.</vt:lpstr>
      <vt:lpstr>Налог.рег. к 220.06 Прибыль КИК</vt:lpstr>
      <vt:lpstr>220.00.046 А</vt:lpstr>
      <vt:lpstr>220.00.046 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2024-03-14T10:43:52Z</dcterms:modified>
</cp:coreProperties>
</file>